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theme/themeOverride3.xml" ContentType="application/vnd.openxmlformats-officedocument.themeOverride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sonzhu/gh/dockerian/poetry/blog/data/"/>
    </mc:Choice>
  </mc:AlternateContent>
  <xr:revisionPtr revIDLastSave="0" documentId="13_ncr:1_{DC825BEA-4CF1-F245-869E-C97B463E7B3A}" xr6:coauthVersionLast="47" xr6:coauthVersionMax="47" xr10:uidLastSave="{00000000-0000-0000-0000-000000000000}"/>
  <bookViews>
    <workbookView xWindow="3240" yWindow="1300" windowWidth="32600" windowHeight="20460" xr2:uid="{B4068CFB-AC00-EA4C-BA8E-A6B10BF654BC}"/>
  </bookViews>
  <sheets>
    <sheet name="mulu" sheetId="1" r:id="rId1"/>
    <sheet name="Pivot" sheetId="4" r:id="rId2"/>
    <sheet name="Chart" sheetId="2" r:id="rId3"/>
  </sheets>
  <definedNames>
    <definedName name="_xlnm._FilterDatabase" localSheetId="1" hidden="1">Pivot!#REF!</definedName>
    <definedName name="_xlnm.Print_Area" localSheetId="2">Chart!$A$1:$J$35</definedName>
    <definedName name="_xlnm.Print_Area" localSheetId="0">mulu!$A$1</definedName>
    <definedName name="_xlnm.Print_Titles" localSheetId="0">mulu!$1:$1</definedName>
  </definedNames>
  <calcPr calcId="191029"/>
  <pivotCaches>
    <pivotCache cacheId="33" r:id="rId4"/>
    <pivotCache cacheId="49" r:id="rId5"/>
    <pivotCache cacheId="67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K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M226" i="1"/>
  <c r="L225" i="1"/>
  <c r="M225" i="1" s="1"/>
  <c r="H225" i="1"/>
  <c r="L224" i="1"/>
  <c r="M224" i="1" s="1"/>
  <c r="H224" i="1"/>
  <c r="L223" i="1"/>
  <c r="M223" i="1" s="1"/>
  <c r="H223" i="1"/>
  <c r="L222" i="1"/>
  <c r="M222" i="1" s="1"/>
  <c r="H222" i="1"/>
  <c r="L221" i="1"/>
  <c r="M221" i="1" s="1"/>
  <c r="H221" i="1"/>
  <c r="M220" i="1"/>
  <c r="H220" i="1"/>
  <c r="L219" i="1"/>
  <c r="M219" i="1" s="1"/>
  <c r="H219" i="1"/>
  <c r="L218" i="1"/>
  <c r="M218" i="1" s="1"/>
  <c r="H218" i="1"/>
  <c r="L217" i="1"/>
  <c r="M217" i="1" s="1"/>
  <c r="H217" i="1"/>
  <c r="L216" i="1"/>
  <c r="M216" i="1" s="1"/>
  <c r="H216" i="1"/>
  <c r="M215" i="1"/>
  <c r="H215" i="1"/>
  <c r="M214" i="1"/>
  <c r="H214" i="1"/>
  <c r="M213" i="1"/>
  <c r="H213" i="1"/>
  <c r="M212" i="1"/>
  <c r="H212" i="1"/>
  <c r="M211" i="1"/>
  <c r="H211" i="1"/>
  <c r="L210" i="1"/>
  <c r="M210" i="1" s="1"/>
  <c r="H210" i="1"/>
  <c r="L209" i="1"/>
  <c r="M209" i="1" s="1"/>
  <c r="H209" i="1"/>
  <c r="L208" i="1"/>
  <c r="M208" i="1" s="1"/>
  <c r="H208" i="1"/>
  <c r="M207" i="1"/>
  <c r="H207" i="1"/>
  <c r="M206" i="1"/>
  <c r="H206" i="1"/>
  <c r="L205" i="1"/>
  <c r="M205" i="1" s="1"/>
  <c r="H205" i="1"/>
  <c r="M204" i="1"/>
  <c r="H204" i="1"/>
  <c r="L203" i="1"/>
  <c r="M203" i="1" s="1"/>
  <c r="H203" i="1"/>
  <c r="M202" i="1"/>
  <c r="H202" i="1"/>
  <c r="M201" i="1"/>
  <c r="H201" i="1"/>
  <c r="L200" i="1"/>
  <c r="M200" i="1" s="1"/>
  <c r="H200" i="1"/>
  <c r="L199" i="1"/>
  <c r="M199" i="1" s="1"/>
  <c r="H199" i="1"/>
  <c r="L198" i="1"/>
  <c r="M198" i="1" s="1"/>
  <c r="H198" i="1"/>
  <c r="L197" i="1"/>
  <c r="M197" i="1" s="1"/>
  <c r="H197" i="1"/>
  <c r="M196" i="1"/>
  <c r="H196" i="1"/>
  <c r="L195" i="1"/>
  <c r="M195" i="1" s="1"/>
  <c r="H195" i="1"/>
  <c r="L194" i="1"/>
  <c r="M194" i="1" s="1"/>
  <c r="H194" i="1"/>
  <c r="L193" i="1"/>
  <c r="M193" i="1" s="1"/>
  <c r="H193" i="1"/>
  <c r="L192" i="1"/>
  <c r="M192" i="1" s="1"/>
  <c r="H192" i="1"/>
  <c r="M191" i="1"/>
  <c r="H191" i="1"/>
  <c r="L190" i="1"/>
  <c r="M190" i="1" s="1"/>
  <c r="H190" i="1"/>
  <c r="L189" i="1"/>
  <c r="M189" i="1" s="1"/>
  <c r="H189" i="1"/>
  <c r="L188" i="1"/>
  <c r="M188" i="1" s="1"/>
  <c r="H188" i="1"/>
  <c r="L187" i="1"/>
  <c r="M187" i="1" s="1"/>
  <c r="H187" i="1"/>
  <c r="L186" i="1"/>
  <c r="M186" i="1" s="1"/>
  <c r="H186" i="1"/>
  <c r="L185" i="1"/>
  <c r="M185" i="1" s="1"/>
  <c r="H185" i="1"/>
  <c r="M184" i="1"/>
  <c r="H184" i="1"/>
  <c r="L183" i="1"/>
  <c r="M183" i="1" s="1"/>
  <c r="H183" i="1"/>
  <c r="M182" i="1"/>
  <c r="H182" i="1"/>
  <c r="M181" i="1"/>
  <c r="H181" i="1"/>
  <c r="L180" i="1"/>
  <c r="M180" i="1" s="1"/>
  <c r="H180" i="1"/>
  <c r="L179" i="1"/>
  <c r="M179" i="1" s="1"/>
  <c r="H179" i="1"/>
  <c r="M178" i="1"/>
  <c r="H178" i="1"/>
  <c r="M177" i="1"/>
  <c r="H177" i="1"/>
  <c r="L176" i="1"/>
  <c r="M176" i="1" s="1"/>
  <c r="H176" i="1"/>
  <c r="L175" i="1"/>
  <c r="M175" i="1" s="1"/>
  <c r="H175" i="1"/>
  <c r="L174" i="1"/>
  <c r="M174" i="1" s="1"/>
  <c r="H174" i="1"/>
  <c r="M173" i="1"/>
  <c r="H173" i="1"/>
  <c r="L172" i="1"/>
  <c r="M172" i="1" s="1"/>
  <c r="H172" i="1"/>
  <c r="L171" i="1"/>
  <c r="M171" i="1" s="1"/>
  <c r="H171" i="1"/>
  <c r="M170" i="1"/>
  <c r="H170" i="1"/>
  <c r="M169" i="1"/>
  <c r="H169" i="1"/>
  <c r="M168" i="1"/>
  <c r="H168" i="1"/>
  <c r="M167" i="1"/>
  <c r="H167" i="1"/>
  <c r="M166" i="1"/>
  <c r="H166" i="1"/>
  <c r="L165" i="1"/>
  <c r="M165" i="1" s="1"/>
  <c r="H165" i="1"/>
  <c r="L164" i="1"/>
  <c r="M164" i="1" s="1"/>
  <c r="H164" i="1"/>
  <c r="L163" i="1"/>
  <c r="M163" i="1" s="1"/>
  <c r="H163" i="1"/>
  <c r="M162" i="1"/>
  <c r="H162" i="1"/>
  <c r="M161" i="1"/>
  <c r="H161" i="1"/>
  <c r="L160" i="1"/>
  <c r="M160" i="1" s="1"/>
  <c r="H160" i="1"/>
  <c r="L159" i="1"/>
  <c r="M159" i="1" s="1"/>
  <c r="H159" i="1"/>
  <c r="L158" i="1"/>
  <c r="M158" i="1" s="1"/>
  <c r="H158" i="1"/>
  <c r="L157" i="1"/>
  <c r="M157" i="1" s="1"/>
  <c r="H157" i="1"/>
  <c r="M156" i="1"/>
  <c r="H156" i="1"/>
  <c r="M155" i="1"/>
  <c r="H155" i="1"/>
  <c r="L154" i="1"/>
  <c r="M154" i="1" s="1"/>
  <c r="H154" i="1"/>
  <c r="L153" i="1"/>
  <c r="M153" i="1" s="1"/>
  <c r="H153" i="1"/>
  <c r="M152" i="1"/>
  <c r="H152" i="1"/>
  <c r="M151" i="1"/>
  <c r="H151" i="1"/>
  <c r="M150" i="1"/>
  <c r="H150" i="1"/>
  <c r="M149" i="1"/>
  <c r="H149" i="1"/>
  <c r="M148" i="1"/>
  <c r="H148" i="1"/>
  <c r="M147" i="1"/>
  <c r="H147" i="1"/>
  <c r="M146" i="1"/>
  <c r="H146" i="1"/>
  <c r="L145" i="1"/>
  <c r="M145" i="1" s="1"/>
  <c r="H145" i="1"/>
  <c r="M144" i="1"/>
  <c r="H144" i="1"/>
  <c r="M143" i="1"/>
  <c r="H143" i="1"/>
  <c r="M142" i="1"/>
  <c r="H142" i="1"/>
  <c r="M141" i="1"/>
  <c r="H141" i="1"/>
  <c r="M140" i="1"/>
  <c r="H140" i="1"/>
  <c r="L139" i="1"/>
  <c r="M139" i="1" s="1"/>
  <c r="H139" i="1"/>
  <c r="L138" i="1"/>
  <c r="M138" i="1" s="1"/>
  <c r="H138" i="1"/>
  <c r="L137" i="1"/>
  <c r="M137" i="1" s="1"/>
  <c r="H137" i="1"/>
  <c r="L136" i="1"/>
  <c r="M136" i="1" s="1"/>
  <c r="H136" i="1"/>
  <c r="L135" i="1"/>
  <c r="M135" i="1" s="1"/>
  <c r="H135" i="1"/>
  <c r="M134" i="1"/>
  <c r="H134" i="1"/>
  <c r="M133" i="1"/>
  <c r="H133" i="1"/>
  <c r="M132" i="1"/>
  <c r="H132" i="1"/>
  <c r="M131" i="1"/>
  <c r="H131" i="1"/>
  <c r="L130" i="1"/>
  <c r="M130" i="1" s="1"/>
  <c r="H130" i="1"/>
  <c r="M129" i="1"/>
  <c r="H129" i="1"/>
  <c r="L128" i="1"/>
  <c r="M128" i="1" s="1"/>
  <c r="H128" i="1"/>
  <c r="L127" i="1"/>
  <c r="M127" i="1" s="1"/>
  <c r="H127" i="1"/>
  <c r="M126" i="1"/>
  <c r="H126" i="1"/>
  <c r="M125" i="1"/>
  <c r="H125" i="1"/>
  <c r="L124" i="1"/>
  <c r="M124" i="1" s="1"/>
  <c r="H124" i="1"/>
  <c r="L123" i="1"/>
  <c r="M123" i="1" s="1"/>
  <c r="H123" i="1"/>
  <c r="L122" i="1"/>
  <c r="M122" i="1" s="1"/>
  <c r="H122" i="1"/>
  <c r="M121" i="1"/>
  <c r="H121" i="1"/>
  <c r="M120" i="1"/>
  <c r="H120" i="1"/>
  <c r="L119" i="1"/>
  <c r="M119" i="1" s="1"/>
  <c r="H119" i="1"/>
  <c r="M118" i="1"/>
  <c r="H118" i="1"/>
  <c r="M117" i="1"/>
  <c r="H117" i="1"/>
  <c r="M116" i="1"/>
  <c r="H116" i="1"/>
  <c r="L115" i="1"/>
  <c r="M115" i="1" s="1"/>
  <c r="H115" i="1"/>
  <c r="M114" i="1"/>
  <c r="H114" i="1"/>
  <c r="M113" i="1"/>
  <c r="H113" i="1"/>
  <c r="M112" i="1"/>
  <c r="H112" i="1"/>
  <c r="M111" i="1"/>
  <c r="H111" i="1"/>
  <c r="M110" i="1"/>
  <c r="H110" i="1"/>
  <c r="M109" i="1"/>
  <c r="H109" i="1"/>
  <c r="M108" i="1"/>
  <c r="H108" i="1"/>
  <c r="L107" i="1"/>
  <c r="M107" i="1" s="1"/>
  <c r="H107" i="1"/>
  <c r="L106" i="1"/>
  <c r="M106" i="1" s="1"/>
  <c r="H106" i="1"/>
  <c r="M105" i="1"/>
  <c r="L105" i="1"/>
  <c r="H105" i="1"/>
  <c r="M104" i="1"/>
  <c r="H104" i="1"/>
  <c r="M103" i="1"/>
  <c r="H103" i="1"/>
  <c r="M102" i="1"/>
  <c r="H102" i="1"/>
  <c r="L101" i="1"/>
  <c r="M101" i="1" s="1"/>
  <c r="H101" i="1"/>
  <c r="L100" i="1"/>
  <c r="M100" i="1" s="1"/>
  <c r="H100" i="1"/>
  <c r="L99" i="1"/>
  <c r="M99" i="1" s="1"/>
  <c r="H99" i="1"/>
  <c r="L98" i="1"/>
  <c r="M98" i="1" s="1"/>
  <c r="H98" i="1"/>
  <c r="M97" i="1"/>
  <c r="H97" i="1"/>
  <c r="M96" i="1"/>
  <c r="H96" i="1"/>
  <c r="M95" i="1"/>
  <c r="H95" i="1"/>
  <c r="L94" i="1"/>
  <c r="M94" i="1" s="1"/>
  <c r="H94" i="1"/>
  <c r="M93" i="1"/>
  <c r="H93" i="1"/>
  <c r="M92" i="1"/>
  <c r="H92" i="1"/>
  <c r="M91" i="1"/>
  <c r="H91" i="1"/>
  <c r="M90" i="1"/>
  <c r="H90" i="1"/>
  <c r="M89" i="1"/>
  <c r="H89" i="1"/>
  <c r="M88" i="1"/>
  <c r="H88" i="1"/>
  <c r="M87" i="1"/>
  <c r="H87" i="1"/>
  <c r="M86" i="1"/>
  <c r="H86" i="1"/>
  <c r="L85" i="1"/>
  <c r="M85" i="1" s="1"/>
  <c r="H85" i="1"/>
  <c r="L84" i="1"/>
  <c r="M84" i="1" s="1"/>
  <c r="H84" i="1"/>
  <c r="L83" i="1"/>
  <c r="M83" i="1" s="1"/>
  <c r="H83" i="1"/>
  <c r="L82" i="1"/>
  <c r="M82" i="1" s="1"/>
  <c r="H82" i="1"/>
  <c r="L81" i="1"/>
  <c r="M81" i="1" s="1"/>
  <c r="H81" i="1"/>
  <c r="L80" i="1"/>
  <c r="M80" i="1" s="1"/>
  <c r="H80" i="1"/>
  <c r="L79" i="1"/>
  <c r="M79" i="1" s="1"/>
  <c r="H79" i="1"/>
  <c r="L78" i="1"/>
  <c r="M78" i="1" s="1"/>
  <c r="H78" i="1"/>
  <c r="L77" i="1"/>
  <c r="M77" i="1" s="1"/>
  <c r="H77" i="1"/>
  <c r="M76" i="1"/>
  <c r="H76" i="1"/>
  <c r="L75" i="1"/>
  <c r="M75" i="1" s="1"/>
  <c r="H75" i="1"/>
  <c r="L74" i="1"/>
  <c r="M74" i="1" s="1"/>
  <c r="H74" i="1"/>
  <c r="L73" i="1"/>
  <c r="M73" i="1" s="1"/>
  <c r="H73" i="1"/>
  <c r="L72" i="1"/>
  <c r="M72" i="1" s="1"/>
  <c r="H72" i="1"/>
  <c r="L71" i="1"/>
  <c r="M71" i="1" s="1"/>
  <c r="H71" i="1"/>
  <c r="M70" i="1"/>
  <c r="H70" i="1"/>
  <c r="L69" i="1"/>
  <c r="M69" i="1" s="1"/>
  <c r="H69" i="1"/>
  <c r="M68" i="1"/>
  <c r="H68" i="1"/>
  <c r="M67" i="1"/>
  <c r="H67" i="1"/>
  <c r="M66" i="1"/>
  <c r="H66" i="1"/>
  <c r="L65" i="1"/>
  <c r="M65" i="1" s="1"/>
  <c r="H65" i="1"/>
  <c r="L64" i="1"/>
  <c r="M64" i="1" s="1"/>
  <c r="H64" i="1"/>
  <c r="L63" i="1"/>
  <c r="M63" i="1" s="1"/>
  <c r="H63" i="1"/>
  <c r="M62" i="1"/>
  <c r="H62" i="1"/>
  <c r="M61" i="1"/>
  <c r="H61" i="1"/>
  <c r="M60" i="1"/>
  <c r="H60" i="1"/>
  <c r="M59" i="1"/>
  <c r="H59" i="1"/>
  <c r="M58" i="1"/>
  <c r="H58" i="1"/>
  <c r="M57" i="1"/>
  <c r="H57" i="1"/>
  <c r="M56" i="1"/>
  <c r="H56" i="1"/>
  <c r="M55" i="1"/>
  <c r="H55" i="1"/>
  <c r="M54" i="1"/>
  <c r="H54" i="1"/>
  <c r="L53" i="1"/>
  <c r="M53" i="1" s="1"/>
  <c r="H53" i="1"/>
  <c r="M52" i="1"/>
  <c r="H52" i="1"/>
  <c r="M51" i="1"/>
  <c r="H51" i="1"/>
  <c r="M50" i="1"/>
  <c r="H50" i="1"/>
  <c r="M49" i="1"/>
  <c r="H49" i="1"/>
  <c r="L48" i="1"/>
  <c r="M48" i="1" s="1"/>
  <c r="H48" i="1"/>
  <c r="M47" i="1"/>
  <c r="H47" i="1"/>
  <c r="M46" i="1"/>
  <c r="H46" i="1"/>
  <c r="M45" i="1"/>
  <c r="H45" i="1"/>
  <c r="M44" i="1"/>
  <c r="H44" i="1"/>
  <c r="M43" i="1"/>
  <c r="H43" i="1"/>
  <c r="M42" i="1"/>
  <c r="H42" i="1"/>
  <c r="M41" i="1"/>
  <c r="H41" i="1"/>
  <c r="M40" i="1"/>
  <c r="H40" i="1"/>
  <c r="M39" i="1"/>
  <c r="H39" i="1"/>
  <c r="M38" i="1"/>
  <c r="H38" i="1"/>
  <c r="M37" i="1"/>
  <c r="H37" i="1"/>
  <c r="M36" i="1"/>
  <c r="H36" i="1"/>
  <c r="M35" i="1"/>
  <c r="H35" i="1"/>
  <c r="M34" i="1"/>
  <c r="H34" i="1"/>
  <c r="M33" i="1"/>
  <c r="H33" i="1"/>
  <c r="M32" i="1"/>
  <c r="H32" i="1"/>
  <c r="M31" i="1"/>
  <c r="H31" i="1"/>
  <c r="M30" i="1"/>
  <c r="H30" i="1"/>
  <c r="M29" i="1"/>
  <c r="H29" i="1"/>
  <c r="M28" i="1"/>
  <c r="H28" i="1"/>
  <c r="M27" i="1"/>
  <c r="H27" i="1"/>
  <c r="M26" i="1"/>
  <c r="H26" i="1"/>
  <c r="M25" i="1"/>
  <c r="H25" i="1"/>
  <c r="M24" i="1"/>
  <c r="H24" i="1"/>
  <c r="M23" i="1"/>
  <c r="H23" i="1"/>
  <c r="M22" i="1"/>
  <c r="H22" i="1"/>
  <c r="H21" i="1"/>
  <c r="M20" i="1"/>
  <c r="H20" i="1"/>
  <c r="M19" i="1"/>
  <c r="H19" i="1"/>
  <c r="M18" i="1"/>
  <c r="H18" i="1"/>
  <c r="M17" i="1"/>
  <c r="H17" i="1"/>
  <c r="M16" i="1"/>
  <c r="H16" i="1"/>
  <c r="M15" i="1"/>
  <c r="H15" i="1"/>
  <c r="M14" i="1"/>
  <c r="H14" i="1"/>
  <c r="M13" i="1"/>
  <c r="H13" i="1"/>
  <c r="M12" i="1"/>
  <c r="H12" i="1"/>
  <c r="M11" i="1"/>
  <c r="H11" i="1"/>
  <c r="M10" i="1"/>
  <c r="H10" i="1"/>
  <c r="M9" i="1"/>
  <c r="H9" i="1"/>
  <c r="M8" i="1"/>
  <c r="H8" i="1"/>
  <c r="M7" i="1"/>
  <c r="H7" i="1"/>
  <c r="M6" i="1"/>
  <c r="H6" i="1"/>
  <c r="M5" i="1"/>
  <c r="H5" i="1"/>
  <c r="M4" i="1"/>
  <c r="H4" i="1"/>
  <c r="M3" i="1"/>
  <c r="H3" i="1"/>
  <c r="M2" i="1"/>
  <c r="H2" i="1"/>
</calcChain>
</file>

<file path=xl/sharedStrings.xml><?xml version="1.0" encoding="utf-8"?>
<sst xmlns="http://schemas.openxmlformats.org/spreadsheetml/2006/main" count="2381" uniqueCount="669">
  <si>
    <t>APR</t>
  </si>
  <si>
    <t>SEP</t>
  </si>
  <si>
    <t>AUG</t>
  </si>
  <si>
    <t>OCT</t>
  </si>
  <si>
    <t>FEB</t>
  </si>
  <si>
    <t>MAY</t>
  </si>
  <si>
    <t>JAN</t>
  </si>
  <si>
    <t>NOV</t>
  </si>
  <si>
    <t>JUN</t>
  </si>
  <si>
    <t>DEC</t>
  </si>
  <si>
    <t>MAR</t>
  </si>
  <si>
    <t>JUL</t>
  </si>
  <si>
    <t>#</t>
    <phoneticPr fontId="2" type="noConversion"/>
  </si>
  <si>
    <t>Month</t>
    <phoneticPr fontId="2" type="noConversion"/>
  </si>
  <si>
    <r>
      <rPr>
        <b/>
        <sz val="12"/>
        <color indexed="8"/>
        <rFont val="等线"/>
        <family val="4"/>
        <charset val="134"/>
      </rPr>
      <t>年</t>
    </r>
    <phoneticPr fontId="2" type="noConversion"/>
  </si>
  <si>
    <r>
      <rPr>
        <b/>
        <sz val="12"/>
        <color indexed="8"/>
        <rFont val="等线"/>
        <family val="4"/>
        <charset val="134"/>
      </rPr>
      <t>月份</t>
    </r>
    <phoneticPr fontId="2" type="noConversion"/>
  </si>
  <si>
    <r>
      <rPr>
        <b/>
        <sz val="12"/>
        <color indexed="8"/>
        <rFont val="等线"/>
        <family val="4"/>
        <charset val="134"/>
      </rPr>
      <t>月</t>
    </r>
    <phoneticPr fontId="2" type="noConversion"/>
  </si>
  <si>
    <r>
      <rPr>
        <sz val="12"/>
        <color indexed="8"/>
        <rFont val="等线"/>
        <family val="4"/>
        <charset val="134"/>
      </rPr>
      <t>⒋</t>
    </r>
  </si>
  <si>
    <r>
      <rPr>
        <sz val="12"/>
        <color indexed="8"/>
        <rFont val="等线"/>
        <family val="4"/>
        <charset val="134"/>
      </rPr>
      <t>⒐</t>
    </r>
  </si>
  <si>
    <r>
      <rPr>
        <sz val="12"/>
        <color indexed="8"/>
        <rFont val="等线"/>
        <family val="4"/>
        <charset val="134"/>
      </rPr>
      <t>⒏</t>
    </r>
  </si>
  <si>
    <r>
      <rPr>
        <sz val="12"/>
        <color indexed="8"/>
        <rFont val="等线"/>
        <family val="4"/>
        <charset val="134"/>
      </rPr>
      <t>⒑</t>
    </r>
  </si>
  <si>
    <r>
      <rPr>
        <sz val="12"/>
        <color indexed="8"/>
        <rFont val="等线"/>
        <family val="4"/>
        <charset val="134"/>
      </rPr>
      <t>⒉</t>
    </r>
  </si>
  <si>
    <r>
      <rPr>
        <sz val="12"/>
        <color indexed="8"/>
        <rFont val="等线"/>
        <family val="4"/>
        <charset val="134"/>
      </rPr>
      <t>⒌</t>
    </r>
  </si>
  <si>
    <r>
      <rPr>
        <sz val="12"/>
        <color indexed="8"/>
        <rFont val="等线"/>
        <family val="4"/>
        <charset val="134"/>
      </rPr>
      <t>⒈</t>
    </r>
  </si>
  <si>
    <r>
      <rPr>
        <sz val="12"/>
        <color indexed="8"/>
        <rFont val="等线"/>
        <family val="4"/>
        <charset val="134"/>
      </rPr>
      <t>⒒</t>
    </r>
  </si>
  <si>
    <r>
      <rPr>
        <sz val="12"/>
        <color indexed="8"/>
        <rFont val="等线"/>
        <family val="4"/>
        <charset val="134"/>
      </rPr>
      <t>⒍</t>
    </r>
  </si>
  <si>
    <r>
      <rPr>
        <sz val="12"/>
        <color indexed="8"/>
        <rFont val="等线"/>
        <family val="4"/>
        <charset val="134"/>
      </rPr>
      <t>⒓</t>
    </r>
  </si>
  <si>
    <r>
      <rPr>
        <sz val="12"/>
        <color indexed="8"/>
        <rFont val="等线"/>
        <family val="4"/>
        <charset val="134"/>
      </rPr>
      <t>⒊</t>
    </r>
  </si>
  <si>
    <r>
      <rPr>
        <sz val="12"/>
        <color indexed="8"/>
        <rFont val="等线"/>
        <family val="4"/>
        <charset val="134"/>
      </rPr>
      <t>⒎</t>
    </r>
  </si>
  <si>
    <t>Grand Total</t>
  </si>
  <si>
    <t>Count</t>
  </si>
  <si>
    <t>Year / Month</t>
  </si>
  <si>
    <t>Years</t>
    <phoneticPr fontId="2" type="noConversion"/>
  </si>
  <si>
    <t>Season</t>
    <phoneticPr fontId="2" type="noConversion"/>
  </si>
  <si>
    <t>S#</t>
    <phoneticPr fontId="2" type="noConversion"/>
  </si>
  <si>
    <t>1 - Spring</t>
  </si>
  <si>
    <t>2 - Summer</t>
  </si>
  <si>
    <t>3 - Autumn</t>
  </si>
  <si>
    <t>4 - Winter</t>
  </si>
  <si>
    <t>五言</t>
    <phoneticPr fontId="2" type="noConversion"/>
  </si>
  <si>
    <t>⒓</t>
    <phoneticPr fontId="2" type="noConversion"/>
  </si>
  <si>
    <t>Total</t>
  </si>
  <si>
    <t>年</t>
  </si>
  <si>
    <t>Group By Year</t>
  </si>
  <si>
    <t>Years</t>
  </si>
  <si>
    <t>Season</t>
  </si>
  <si>
    <t>Autumn</t>
  </si>
  <si>
    <t>Spring</t>
  </si>
  <si>
    <t>Summer</t>
  </si>
  <si>
    <t>Winter</t>
  </si>
  <si>
    <t>By Years</t>
  </si>
  <si>
    <t>By Seasons</t>
  </si>
  <si>
    <t>Month</t>
  </si>
  <si>
    <t>By Months</t>
  </si>
  <si>
    <t>⒊</t>
  </si>
  <si>
    <t>⒌</t>
  </si>
  <si>
    <t>⒍</t>
  </si>
  <si>
    <t>字数</t>
    <phoneticPr fontId="4" type="noConversion"/>
  </si>
  <si>
    <t>Values</t>
  </si>
  <si>
    <t>Words</t>
  </si>
  <si>
    <t>分类</t>
  </si>
  <si>
    <t>古诗</t>
  </si>
  <si>
    <t>文联</t>
  </si>
  <si>
    <t>Count Words</t>
  </si>
  <si>
    <t>短调</t>
  </si>
  <si>
    <t>双调</t>
  </si>
  <si>
    <t>长调</t>
  </si>
  <si>
    <t>五律</t>
  </si>
  <si>
    <t>七律</t>
  </si>
  <si>
    <t>格字</t>
    <phoneticPr fontId="4" type="noConversion"/>
  </si>
  <si>
    <t>Loc</t>
    <phoneticPr fontId="2" type="noConversion"/>
  </si>
  <si>
    <t>Fuzhou</t>
  </si>
  <si>
    <t>Fuzhou</t>
    <phoneticPr fontId="2" type="noConversion"/>
  </si>
  <si>
    <t>Beijing</t>
  </si>
  <si>
    <t>Beijing</t>
    <phoneticPr fontId="2" type="noConversion"/>
  </si>
  <si>
    <t>Redmond</t>
  </si>
  <si>
    <t>Redmond</t>
    <phoneticPr fontId="2" type="noConversion"/>
  </si>
  <si>
    <t>Issaq</t>
  </si>
  <si>
    <t>Issaq</t>
    <phoneticPr fontId="2" type="noConversion"/>
  </si>
  <si>
    <t>Samm</t>
  </si>
  <si>
    <t>Samm</t>
    <phoneticPr fontId="2" type="noConversion"/>
  </si>
  <si>
    <t>Tacoma</t>
  </si>
  <si>
    <t>Tacoma</t>
    <phoneticPr fontId="2" type="noConversion"/>
  </si>
  <si>
    <r>
      <rPr>
        <b/>
        <sz val="12"/>
        <color indexed="8"/>
        <rFont val="Microsoft YaHei UI"/>
        <family val="2"/>
        <charset val="134"/>
      </rPr>
      <t>分类</t>
    </r>
    <phoneticPr fontId="2" type="noConversion"/>
  </si>
  <si>
    <r>
      <rPr>
        <b/>
        <sz val="12"/>
        <color indexed="8"/>
        <rFont val="Microsoft YaHei UI"/>
        <family val="2"/>
        <charset val="134"/>
      </rPr>
      <t>格体</t>
    </r>
    <phoneticPr fontId="2" type="noConversion"/>
  </si>
  <si>
    <r>
      <rPr>
        <b/>
        <sz val="12"/>
        <color indexed="8"/>
        <rFont val="Microsoft YaHei UI"/>
        <family val="2"/>
        <charset val="134"/>
      </rPr>
      <t>标题</t>
    </r>
    <phoneticPr fontId="2" type="noConversion"/>
  </si>
  <si>
    <r>
      <rPr>
        <sz val="12"/>
        <color indexed="8"/>
        <rFont val="Microsoft YaHei UI"/>
        <family val="2"/>
        <charset val="134"/>
      </rPr>
      <t>春游鳝溪二首</t>
    </r>
  </si>
  <si>
    <r>
      <rPr>
        <sz val="12"/>
        <color indexed="8"/>
        <rFont val="Microsoft YaHei UI"/>
        <family val="2"/>
        <charset val="134"/>
      </rPr>
      <t>秋游青芝寺二首</t>
    </r>
  </si>
  <si>
    <r>
      <rPr>
        <sz val="12"/>
        <color indexed="8"/>
        <rFont val="Microsoft YaHei UI"/>
        <family val="2"/>
        <charset val="134"/>
      </rPr>
      <t>西湖二首</t>
    </r>
  </si>
  <si>
    <r>
      <rPr>
        <sz val="12"/>
        <color indexed="8"/>
        <rFont val="Microsoft YaHei UI"/>
        <family val="2"/>
        <charset val="134"/>
      </rPr>
      <t>忆江南</t>
    </r>
  </si>
  <si>
    <r>
      <rPr>
        <sz val="12"/>
        <color indexed="8"/>
        <rFont val="Microsoft YaHei UI"/>
        <family val="2"/>
        <charset val="134"/>
      </rPr>
      <t>榕城春</t>
    </r>
  </si>
  <si>
    <r>
      <rPr>
        <sz val="12"/>
        <color indexed="8"/>
        <rFont val="Microsoft YaHei UI"/>
        <family val="2"/>
        <charset val="134"/>
      </rPr>
      <t>采桑子</t>
    </r>
  </si>
  <si>
    <r>
      <rPr>
        <sz val="12"/>
        <color indexed="8"/>
        <rFont val="Microsoft YaHei UI"/>
        <family val="2"/>
        <charset val="134"/>
      </rPr>
      <t>湖趣</t>
    </r>
  </si>
  <si>
    <r>
      <rPr>
        <sz val="12"/>
        <color indexed="8"/>
        <rFont val="Microsoft YaHei UI"/>
        <family val="2"/>
        <charset val="134"/>
      </rPr>
      <t>渔家傲</t>
    </r>
  </si>
  <si>
    <r>
      <rPr>
        <sz val="12"/>
        <color indexed="8"/>
        <rFont val="Microsoft YaHei UI"/>
        <family val="2"/>
        <charset val="134"/>
      </rPr>
      <t>夜雨泊江</t>
    </r>
  </si>
  <si>
    <r>
      <rPr>
        <sz val="12"/>
        <color indexed="8"/>
        <rFont val="Microsoft YaHei UI"/>
        <family val="2"/>
        <charset val="134"/>
      </rPr>
      <t>六洲歌头</t>
    </r>
  </si>
  <si>
    <r>
      <rPr>
        <sz val="12"/>
        <color indexed="8"/>
        <rFont val="Microsoft YaHei UI"/>
        <family val="2"/>
        <charset val="134"/>
      </rPr>
      <t>夕阳西下</t>
    </r>
  </si>
  <si>
    <r>
      <rPr>
        <sz val="12"/>
        <color indexed="8"/>
        <rFont val="Microsoft YaHei UI"/>
        <family val="2"/>
        <charset val="134"/>
      </rPr>
      <t>古诗</t>
    </r>
  </si>
  <si>
    <r>
      <rPr>
        <sz val="12"/>
        <color indexed="8"/>
        <rFont val="Microsoft YaHei UI"/>
        <family val="2"/>
        <charset val="134"/>
      </rPr>
      <t>七言</t>
    </r>
  </si>
  <si>
    <r>
      <rPr>
        <sz val="12"/>
        <color indexed="8"/>
        <rFont val="Microsoft YaHei UI"/>
        <family val="2"/>
        <charset val="134"/>
      </rPr>
      <t>江南感赋、春思、闽浪残昏</t>
    </r>
  </si>
  <si>
    <r>
      <rPr>
        <sz val="12"/>
        <color indexed="8"/>
        <rFont val="Microsoft YaHei UI"/>
        <family val="2"/>
        <charset val="134"/>
      </rPr>
      <t>水仙子</t>
    </r>
  </si>
  <si>
    <r>
      <rPr>
        <sz val="12"/>
        <color indexed="8"/>
        <rFont val="Microsoft YaHei UI"/>
        <family val="2"/>
        <charset val="134"/>
      </rPr>
      <t>除夕</t>
    </r>
  </si>
  <si>
    <r>
      <rPr>
        <sz val="12"/>
        <color indexed="8"/>
        <rFont val="Microsoft YaHei UI"/>
        <family val="2"/>
        <charset val="134"/>
      </rPr>
      <t>菩萨蛮</t>
    </r>
  </si>
  <si>
    <r>
      <rPr>
        <sz val="12"/>
        <color indexed="8"/>
        <rFont val="Microsoft YaHei UI"/>
        <family val="2"/>
        <charset val="134"/>
      </rPr>
      <t>元夕</t>
    </r>
  </si>
  <si>
    <r>
      <rPr>
        <sz val="12"/>
        <color indexed="8"/>
        <rFont val="Microsoft YaHei UI"/>
        <family val="2"/>
        <charset val="134"/>
      </rPr>
      <t>调笑令</t>
    </r>
  </si>
  <si>
    <r>
      <rPr>
        <sz val="12"/>
        <color indexed="8"/>
        <rFont val="Microsoft YaHei UI"/>
        <family val="2"/>
        <charset val="134"/>
      </rPr>
      <t>踏青</t>
    </r>
  </si>
  <si>
    <r>
      <rPr>
        <sz val="12"/>
        <color indexed="8"/>
        <rFont val="Microsoft YaHei UI"/>
        <family val="2"/>
        <charset val="134"/>
      </rPr>
      <t>少年游</t>
    </r>
  </si>
  <si>
    <r>
      <rPr>
        <sz val="12"/>
        <color indexed="8"/>
        <rFont val="Microsoft YaHei UI"/>
        <family val="2"/>
        <charset val="134"/>
      </rPr>
      <t>寄友</t>
    </r>
  </si>
  <si>
    <r>
      <rPr>
        <sz val="12"/>
        <color indexed="8"/>
        <rFont val="Microsoft YaHei UI"/>
        <family val="2"/>
        <charset val="134"/>
      </rPr>
      <t>满江红</t>
    </r>
  </si>
  <si>
    <r>
      <rPr>
        <sz val="12"/>
        <color indexed="8"/>
        <rFont val="Microsoft YaHei UI"/>
        <family val="2"/>
        <charset val="134"/>
      </rPr>
      <t>清明</t>
    </r>
  </si>
  <si>
    <r>
      <rPr>
        <sz val="12"/>
        <color indexed="8"/>
        <rFont val="Microsoft YaHei UI"/>
        <family val="2"/>
        <charset val="134"/>
      </rPr>
      <t>青玉案</t>
    </r>
  </si>
  <si>
    <r>
      <rPr>
        <sz val="12"/>
        <color indexed="8"/>
        <rFont val="Microsoft YaHei UI"/>
        <family val="2"/>
        <charset val="134"/>
      </rPr>
      <t>渔歌子</t>
    </r>
  </si>
  <si>
    <r>
      <rPr>
        <sz val="12"/>
        <color indexed="8"/>
        <rFont val="Microsoft YaHei UI"/>
        <family val="2"/>
        <charset val="134"/>
      </rPr>
      <t>大连风情小记</t>
    </r>
  </si>
  <si>
    <r>
      <rPr>
        <sz val="12"/>
        <color indexed="8"/>
        <rFont val="Microsoft YaHei UI"/>
        <family val="2"/>
        <charset val="134"/>
      </rPr>
      <t>巫山一段雲</t>
    </r>
  </si>
  <si>
    <r>
      <rPr>
        <sz val="12"/>
        <color indexed="8"/>
        <rFont val="Microsoft YaHei UI"/>
        <family val="2"/>
        <charset val="134"/>
      </rPr>
      <t>雲中飞行</t>
    </r>
  </si>
  <si>
    <r>
      <rPr>
        <sz val="12"/>
        <color indexed="8"/>
        <rFont val="Microsoft YaHei UI"/>
        <family val="2"/>
        <charset val="134"/>
      </rPr>
      <t>望海潮</t>
    </r>
  </si>
  <si>
    <r>
      <rPr>
        <sz val="12"/>
        <color indexed="8"/>
        <rFont val="Microsoft YaHei UI"/>
        <family val="2"/>
        <charset val="134"/>
      </rPr>
      <t>旅顺口怀古</t>
    </r>
  </si>
  <si>
    <r>
      <rPr>
        <sz val="12"/>
        <color indexed="8"/>
        <rFont val="Microsoft YaHei UI"/>
        <family val="2"/>
        <charset val="134"/>
      </rPr>
      <t>拜星月慢</t>
    </r>
  </si>
  <si>
    <r>
      <rPr>
        <sz val="12"/>
        <color indexed="8"/>
        <rFont val="Microsoft YaHei UI"/>
        <family val="2"/>
        <charset val="134"/>
      </rPr>
      <t>雨後黄昏，游大连星海公园</t>
    </r>
  </si>
  <si>
    <r>
      <rPr>
        <sz val="12"/>
        <color indexed="8"/>
        <rFont val="Microsoft YaHei UI"/>
        <family val="2"/>
        <charset val="134"/>
      </rPr>
      <t>忆秦娥</t>
    </r>
  </si>
  <si>
    <r>
      <rPr>
        <sz val="12"/>
        <color indexed="8"/>
        <rFont val="Microsoft YaHei UI"/>
        <family val="2"/>
        <charset val="134"/>
      </rPr>
      <t>清明诗钞题後二首</t>
    </r>
  </si>
  <si>
    <r>
      <rPr>
        <sz val="12"/>
        <color indexed="8"/>
        <rFont val="Microsoft YaHei UI"/>
        <family val="2"/>
        <charset val="134"/>
      </rPr>
      <t>寄书友人题後</t>
    </r>
  </si>
  <si>
    <r>
      <rPr>
        <sz val="12"/>
        <color indexed="8"/>
        <rFont val="Microsoft YaHei UI"/>
        <family val="2"/>
        <charset val="134"/>
      </rPr>
      <t>人月圆</t>
    </r>
  </si>
  <si>
    <r>
      <rPr>
        <sz val="12"/>
        <color indexed="8"/>
        <rFont val="Microsoft YaHei UI"/>
        <family val="2"/>
        <charset val="134"/>
      </rPr>
      <t>十五</t>
    </r>
  </si>
  <si>
    <r>
      <rPr>
        <sz val="12"/>
        <color indexed="8"/>
        <rFont val="Microsoft YaHei UI"/>
        <family val="2"/>
        <charset val="134"/>
      </rPr>
      <t>黄山题咏三首</t>
    </r>
  </si>
  <si>
    <r>
      <rPr>
        <sz val="12"/>
        <color indexed="8"/>
        <rFont val="Microsoft YaHei UI"/>
        <family val="2"/>
        <charset val="134"/>
      </rPr>
      <t>黄山抒怀</t>
    </r>
  </si>
  <si>
    <r>
      <rPr>
        <sz val="12"/>
        <color indexed="8"/>
        <rFont val="Microsoft YaHei UI"/>
        <family val="2"/>
        <charset val="134"/>
      </rPr>
      <t>秋怀</t>
    </r>
  </si>
  <si>
    <r>
      <rPr>
        <sz val="12"/>
        <color indexed="8"/>
        <rFont val="Microsoft YaHei UI"/>
        <family val="2"/>
        <charset val="134"/>
      </rPr>
      <t>山中感赋</t>
    </r>
  </si>
  <si>
    <r>
      <rPr>
        <sz val="12"/>
        <color indexed="8"/>
        <rFont val="Microsoft YaHei UI"/>
        <family val="2"/>
        <charset val="134"/>
      </rPr>
      <t>散曲</t>
    </r>
  </si>
  <si>
    <r>
      <rPr>
        <sz val="12"/>
        <color indexed="8"/>
        <rFont val="Microsoft YaHei UI"/>
        <family val="2"/>
        <charset val="134"/>
      </rPr>
      <t>风雲健二首</t>
    </r>
  </si>
  <si>
    <r>
      <rPr>
        <sz val="12"/>
        <color indexed="8"/>
        <rFont val="Microsoft YaHei UI"/>
        <family val="2"/>
        <charset val="134"/>
      </rPr>
      <t>新春试笔</t>
    </r>
  </si>
  <si>
    <r>
      <rPr>
        <sz val="12"/>
        <color indexed="8"/>
        <rFont val="Microsoft YaHei UI"/>
        <family val="2"/>
        <charset val="134"/>
      </rPr>
      <t>夏日龙门涧道中</t>
    </r>
  </si>
  <si>
    <r>
      <rPr>
        <sz val="12"/>
        <color indexed="8"/>
        <rFont val="Microsoft YaHei UI"/>
        <family val="2"/>
        <charset val="134"/>
      </rPr>
      <t>夜雨邀同窗龚学士戏作</t>
    </r>
  </si>
  <si>
    <r>
      <rPr>
        <sz val="12"/>
        <color indexed="8"/>
        <rFont val="Microsoft YaHei UI"/>
        <family val="2"/>
        <charset val="134"/>
      </rPr>
      <t>寒夜别</t>
    </r>
  </si>
  <si>
    <r>
      <rPr>
        <sz val="12"/>
        <color indexed="8"/>
        <rFont val="Microsoft YaHei UI"/>
        <family val="2"/>
        <charset val="134"/>
      </rPr>
      <t>新韵文诗</t>
    </r>
  </si>
  <si>
    <r>
      <rPr>
        <sz val="12"/>
        <color indexed="8"/>
        <rFont val="Microsoft YaHei UI"/>
        <family val="2"/>
        <charset val="134"/>
      </rPr>
      <t>雪</t>
    </r>
  </si>
  <si>
    <r>
      <rPr>
        <sz val="12"/>
        <color indexed="8"/>
        <rFont val="Microsoft YaHei UI"/>
        <family val="2"/>
        <charset val="134"/>
      </rPr>
      <t>壬申新年赋笔</t>
    </r>
  </si>
  <si>
    <r>
      <rPr>
        <sz val="12"/>
        <color indexed="8"/>
        <rFont val="Microsoft YaHei UI"/>
        <family val="2"/>
        <charset val="134"/>
      </rPr>
      <t>榕城留句</t>
    </r>
  </si>
  <si>
    <r>
      <rPr>
        <sz val="12"/>
        <color indexed="8"/>
        <rFont val="Microsoft YaHei UI"/>
        <family val="2"/>
        <charset val="134"/>
      </rPr>
      <t>夜曲</t>
    </r>
  </si>
  <si>
    <r>
      <rPr>
        <sz val="12"/>
        <color indexed="8"/>
        <rFont val="Microsoft YaHei UI"/>
        <family val="2"/>
        <charset val="134"/>
      </rPr>
      <t>临江仙</t>
    </r>
  </si>
  <si>
    <r>
      <rPr>
        <sz val="12"/>
        <color indexed="8"/>
        <rFont val="Microsoft YaHei UI"/>
        <family val="2"/>
        <charset val="134"/>
      </rPr>
      <t>惜春</t>
    </r>
  </si>
  <si>
    <r>
      <rPr>
        <sz val="12"/>
        <color indexed="8"/>
        <rFont val="Microsoft YaHei UI"/>
        <family val="2"/>
        <charset val="134"/>
      </rPr>
      <t>秋夜二首</t>
    </r>
  </si>
  <si>
    <r>
      <rPr>
        <sz val="12"/>
        <color indexed="8"/>
        <rFont val="Microsoft YaHei UI"/>
        <family val="2"/>
        <charset val="134"/>
      </rPr>
      <t>离情二首</t>
    </r>
  </si>
  <si>
    <r>
      <rPr>
        <sz val="12"/>
        <color indexed="8"/>
        <rFont val="Microsoft YaHei UI"/>
        <family val="2"/>
        <charset val="134"/>
      </rPr>
      <t>集字三首</t>
    </r>
  </si>
  <si>
    <r>
      <rPr>
        <sz val="12"/>
        <color indexed="8"/>
        <rFont val="Microsoft YaHei UI"/>
        <family val="2"/>
        <charset val="134"/>
      </rPr>
      <t>美人</t>
    </r>
  </si>
  <si>
    <r>
      <rPr>
        <sz val="12"/>
        <color indexed="8"/>
        <rFont val="Microsoft YaHei UI"/>
        <family val="2"/>
        <charset val="134"/>
      </rPr>
      <t>留香集六首</t>
    </r>
  </si>
  <si>
    <r>
      <rPr>
        <sz val="12"/>
        <color indexed="8"/>
        <rFont val="Microsoft YaHei UI"/>
        <family val="2"/>
        <charset val="134"/>
      </rPr>
      <t>無题</t>
    </r>
  </si>
  <si>
    <r>
      <rPr>
        <sz val="12"/>
        <color indexed="8"/>
        <rFont val="Microsoft YaHei UI"/>
        <family val="2"/>
        <charset val="134"/>
      </rPr>
      <t>相思</t>
    </r>
  </si>
  <si>
    <r>
      <rPr>
        <sz val="12"/>
        <color indexed="8"/>
        <rFont val="Microsoft YaHei UI"/>
        <family val="2"/>
        <charset val="134"/>
      </rPr>
      <t>客思二首</t>
    </r>
  </si>
  <si>
    <r>
      <rPr>
        <sz val="12"/>
        <color indexed="8"/>
        <rFont val="Microsoft YaHei UI"/>
        <family val="2"/>
        <charset val="134"/>
      </rPr>
      <t>虞美人</t>
    </r>
  </si>
  <si>
    <r>
      <rPr>
        <sz val="12"/>
        <color indexed="8"/>
        <rFont val="Microsoft YaHei UI"/>
        <family val="2"/>
        <charset val="134"/>
      </rPr>
      <t>伤春景</t>
    </r>
  </si>
  <si>
    <r>
      <rPr>
        <sz val="12"/>
        <color indexed="8"/>
        <rFont val="Microsoft YaHei UI"/>
        <family val="2"/>
        <charset val="134"/>
      </rPr>
      <t>画帘</t>
    </r>
  </si>
  <si>
    <r>
      <rPr>
        <sz val="12"/>
        <color indexed="8"/>
        <rFont val="Microsoft YaHei UI"/>
        <family val="2"/>
        <charset val="134"/>
      </rPr>
      <t>春意</t>
    </r>
  </si>
  <si>
    <r>
      <rPr>
        <sz val="12"/>
        <color indexed="8"/>
        <rFont val="Microsoft YaHei UI"/>
        <family val="2"/>
        <charset val="134"/>
      </rPr>
      <t>秋风二首</t>
    </r>
  </si>
  <si>
    <r>
      <rPr>
        <sz val="12"/>
        <color indexed="8"/>
        <rFont val="Microsoft YaHei UI"/>
        <family val="2"/>
        <charset val="134"/>
      </rPr>
      <t>诉春情</t>
    </r>
  </si>
  <si>
    <r>
      <rPr>
        <sz val="12"/>
        <color indexed="8"/>
        <rFont val="Microsoft YaHei UI"/>
        <family val="2"/>
        <charset val="134"/>
      </rPr>
      <t>臨江仙</t>
    </r>
  </si>
  <si>
    <r>
      <rPr>
        <sz val="12"/>
        <color indexed="8"/>
        <rFont val="Microsoft YaHei UI"/>
        <family val="2"/>
        <charset val="134"/>
      </rPr>
      <t>春風＊二首</t>
    </r>
  </si>
  <si>
    <r>
      <rPr>
        <sz val="12"/>
        <color indexed="8"/>
        <rFont val="Microsoft YaHei UI"/>
        <family val="2"/>
        <charset val="134"/>
      </rPr>
      <t>春册集句三首</t>
    </r>
  </si>
  <si>
    <r>
      <rPr>
        <sz val="12"/>
        <color indexed="8"/>
        <rFont val="Microsoft YaHei UI"/>
        <family val="2"/>
        <charset val="134"/>
      </rPr>
      <t>红楼集句</t>
    </r>
  </si>
  <si>
    <r>
      <rPr>
        <sz val="12"/>
        <color indexed="8"/>
        <rFont val="Microsoft YaHei UI"/>
        <family val="2"/>
        <charset val="134"/>
      </rPr>
      <t>西厢二首</t>
    </r>
  </si>
  <si>
    <r>
      <rPr>
        <sz val="12"/>
        <color indexed="8"/>
        <rFont val="Microsoft YaHei UI"/>
        <family val="2"/>
        <charset val="134"/>
      </rPr>
      <t>孤夜五首</t>
    </r>
  </si>
  <si>
    <r>
      <rPr>
        <sz val="12"/>
        <color indexed="8"/>
        <rFont val="Microsoft YaHei UI"/>
        <family val="2"/>
        <charset val="134"/>
      </rPr>
      <t>感赋</t>
    </r>
  </si>
  <si>
    <r>
      <rPr>
        <sz val="12"/>
        <color indexed="8"/>
        <rFont val="Microsoft YaHei UI"/>
        <family val="2"/>
        <charset val="134"/>
      </rPr>
      <t>送别</t>
    </r>
  </si>
  <si>
    <r>
      <rPr>
        <sz val="12"/>
        <color indexed="8"/>
        <rFont val="Microsoft YaHei UI"/>
        <family val="2"/>
        <charset val="134"/>
      </rPr>
      <t>致周琳</t>
    </r>
  </si>
  <si>
    <r>
      <rPr>
        <sz val="12"/>
        <color indexed="8"/>
        <rFont val="Microsoft YaHei UI"/>
        <family val="2"/>
        <charset val="134"/>
      </rPr>
      <t>水调歌头</t>
    </r>
  </si>
  <si>
    <r>
      <rPr>
        <sz val="12"/>
        <color indexed="8"/>
        <rFont val="Microsoft YaHei UI"/>
        <family val="2"/>
        <charset val="134"/>
      </rPr>
      <t>中秋</t>
    </r>
  </si>
  <si>
    <r>
      <rPr>
        <sz val="12"/>
        <color indexed="8"/>
        <rFont val="Microsoft YaHei UI"/>
        <family val="2"/>
        <charset val="134"/>
      </rPr>
      <t>金缕曲</t>
    </r>
  </si>
  <si>
    <r>
      <rPr>
        <sz val="12"/>
        <color indexed="8"/>
        <rFont val="Microsoft YaHei UI"/>
        <family val="2"/>
        <charset val="134"/>
      </rPr>
      <t>中秋寄格格</t>
    </r>
  </si>
  <si>
    <r>
      <rPr>
        <sz val="12"/>
        <color indexed="8"/>
        <rFont val="Microsoft YaHei UI"/>
        <family val="2"/>
        <charset val="134"/>
      </rPr>
      <t>中秋书怀</t>
    </r>
  </si>
  <si>
    <r>
      <rPr>
        <sz val="12"/>
        <color indexed="8"/>
        <rFont val="Microsoft YaHei UI"/>
        <family val="2"/>
        <charset val="134"/>
      </rPr>
      <t>你和雨</t>
    </r>
  </si>
  <si>
    <r>
      <rPr>
        <sz val="12"/>
        <color indexed="8"/>
        <rFont val="Microsoft YaHei UI"/>
        <family val="2"/>
        <charset val="134"/>
      </rPr>
      <t>今夜</t>
    </r>
  </si>
  <si>
    <r>
      <rPr>
        <sz val="12"/>
        <color indexed="8"/>
        <rFont val="Microsoft YaHei UI"/>
        <family val="2"/>
        <charset val="134"/>
      </rPr>
      <t>夏威夷</t>
    </r>
  </si>
  <si>
    <r>
      <rPr>
        <sz val="12"/>
        <color indexed="8"/>
        <rFont val="Microsoft YaHei UI"/>
        <family val="2"/>
        <charset val="134"/>
      </rPr>
      <t>二月登高</t>
    </r>
  </si>
  <si>
    <r>
      <rPr>
        <sz val="12"/>
        <color indexed="8"/>
        <rFont val="Microsoft YaHei UI"/>
        <family val="2"/>
        <charset val="134"/>
      </rPr>
      <t>文联</t>
    </r>
  </si>
  <si>
    <r>
      <rPr>
        <sz val="12"/>
        <color indexed="8"/>
        <rFont val="Microsoft YaHei UI"/>
        <family val="2"/>
        <charset val="134"/>
      </rPr>
      <t>对联</t>
    </r>
  </si>
  <si>
    <r>
      <rPr>
        <sz val="12"/>
        <color indexed="8"/>
        <rFont val="Microsoft YaHei UI"/>
        <family val="2"/>
        <charset val="134"/>
      </rPr>
      <t>同学盛会</t>
    </r>
  </si>
  <si>
    <r>
      <rPr>
        <sz val="12"/>
        <color indexed="8"/>
        <rFont val="Microsoft YaHei UI"/>
        <family val="2"/>
        <charset val="134"/>
      </rPr>
      <t>會東</t>
    </r>
  </si>
  <si>
    <r>
      <rPr>
        <sz val="12"/>
        <color indexed="8"/>
        <rFont val="Microsoft YaHei UI"/>
        <family val="2"/>
        <charset val="134"/>
      </rPr>
      <t>再韻會東</t>
    </r>
  </si>
  <si>
    <r>
      <rPr>
        <sz val="12"/>
        <color indexed="8"/>
        <rFont val="Microsoft YaHei UI"/>
        <family val="2"/>
        <charset val="134"/>
      </rPr>
      <t>春日午後</t>
    </r>
  </si>
  <si>
    <r>
      <rPr>
        <sz val="12"/>
        <color indexed="8"/>
        <rFont val="Microsoft YaHei UI"/>
        <family val="2"/>
        <charset val="134"/>
      </rPr>
      <t>冬夜记梦</t>
    </r>
  </si>
  <si>
    <r>
      <rPr>
        <sz val="12"/>
        <color indexed="8"/>
        <rFont val="Microsoft YaHei UI"/>
        <family val="2"/>
        <charset val="134"/>
      </rPr>
      <t>风雨</t>
    </r>
  </si>
  <si>
    <r>
      <rPr>
        <sz val="12"/>
        <color indexed="8"/>
        <rFont val="Microsoft YaHei UI"/>
        <family val="2"/>
        <charset val="134"/>
      </rPr>
      <t>流言</t>
    </r>
  </si>
  <si>
    <r>
      <rPr>
        <sz val="12"/>
        <color indexed="8"/>
        <rFont val="Microsoft YaHei UI"/>
        <family val="2"/>
        <charset val="134"/>
      </rPr>
      <t>讽言</t>
    </r>
  </si>
  <si>
    <r>
      <rPr>
        <sz val="12"/>
        <color indexed="8"/>
        <rFont val="Microsoft YaHei UI"/>
        <family val="2"/>
        <charset val="134"/>
      </rPr>
      <t>致贺</t>
    </r>
  </si>
  <si>
    <r>
      <rPr>
        <sz val="12"/>
        <color indexed="8"/>
        <rFont val="Microsoft YaHei UI"/>
        <family val="2"/>
        <charset val="134"/>
      </rPr>
      <t>蝶戀花</t>
    </r>
  </si>
  <si>
    <r>
      <rPr>
        <sz val="12"/>
        <color indexed="8"/>
        <rFont val="Microsoft YaHei UI"/>
        <family val="2"/>
        <charset val="134"/>
      </rPr>
      <t>腊雪贺辰致琳儿</t>
    </r>
  </si>
  <si>
    <r>
      <rPr>
        <sz val="12"/>
        <color indexed="8"/>
        <rFont val="Microsoft YaHei UI"/>
        <family val="2"/>
        <charset val="134"/>
      </rPr>
      <t>中秋二首</t>
    </r>
  </si>
  <si>
    <r>
      <rPr>
        <sz val="12"/>
        <color indexed="8"/>
        <rFont val="Microsoft YaHei UI"/>
        <family val="2"/>
        <charset val="134"/>
      </rPr>
      <t>加勒比游记</t>
    </r>
  </si>
  <si>
    <r>
      <rPr>
        <sz val="12"/>
        <color indexed="8"/>
        <rFont val="Microsoft YaHei UI"/>
        <family val="2"/>
        <charset val="134"/>
      </rPr>
      <t>雪花</t>
    </r>
  </si>
  <si>
    <r>
      <rPr>
        <sz val="12"/>
        <color indexed="8"/>
        <rFont val="Microsoft YaHei UI"/>
        <family val="2"/>
        <charset val="134"/>
      </rPr>
      <t>臘九賀辰</t>
    </r>
  </si>
  <si>
    <r>
      <rPr>
        <sz val="12"/>
        <color indexed="8"/>
        <rFont val="Microsoft YaHei UI"/>
        <family val="2"/>
        <charset val="134"/>
      </rPr>
      <t>串烧网络流行语</t>
    </r>
  </si>
  <si>
    <r>
      <rPr>
        <sz val="12"/>
        <color indexed="8"/>
        <rFont val="Microsoft YaHei UI"/>
        <family val="2"/>
        <charset val="134"/>
      </rPr>
      <t>咏时事</t>
    </r>
  </si>
  <si>
    <r>
      <rPr>
        <sz val="12"/>
        <color indexed="8"/>
        <rFont val="Microsoft YaHei UI"/>
        <family val="2"/>
        <charset val="134"/>
      </rPr>
      <t>己丑中秋同韻二首</t>
    </r>
  </si>
  <si>
    <r>
      <rPr>
        <sz val="12"/>
        <color indexed="8"/>
        <rFont val="Microsoft YaHei UI"/>
        <family val="2"/>
        <charset val="134"/>
      </rPr>
      <t>柏梁體秋韻</t>
    </r>
  </si>
  <si>
    <r>
      <rPr>
        <sz val="12"/>
        <color indexed="8"/>
        <rFont val="Microsoft YaHei UI"/>
        <family val="2"/>
        <charset val="134"/>
      </rPr>
      <t>冬月遠行二首</t>
    </r>
  </si>
  <si>
    <r>
      <rPr>
        <sz val="12"/>
        <color indexed="8"/>
        <rFont val="Microsoft YaHei UI"/>
        <family val="2"/>
        <charset val="134"/>
      </rPr>
      <t>雨中思</t>
    </r>
  </si>
  <si>
    <r>
      <rPr>
        <sz val="12"/>
        <color indexed="8"/>
        <rFont val="Microsoft YaHei UI"/>
        <family val="2"/>
        <charset val="134"/>
      </rPr>
      <t>想念二章（冬雲、冬雨）</t>
    </r>
  </si>
  <si>
    <r>
      <rPr>
        <sz val="12"/>
        <color indexed="8"/>
        <rFont val="Microsoft YaHei UI"/>
        <family val="2"/>
        <charset val="134"/>
      </rPr>
      <t>天净沙</t>
    </r>
  </si>
  <si>
    <r>
      <rPr>
        <sz val="12"/>
        <color indexed="8"/>
        <rFont val="Microsoft YaHei UI"/>
        <family val="2"/>
        <charset val="134"/>
      </rPr>
      <t>斐济十题今韵</t>
    </r>
  </si>
  <si>
    <r>
      <rPr>
        <sz val="12"/>
        <color indexed="8"/>
        <rFont val="Microsoft YaHei UI"/>
        <family val="2"/>
        <charset val="134"/>
      </rPr>
      <t>斐济珊瑚海岸</t>
    </r>
  </si>
  <si>
    <r>
      <rPr>
        <sz val="12"/>
        <color indexed="8"/>
        <rFont val="Microsoft YaHei UI"/>
        <family val="2"/>
        <charset val="134"/>
      </rPr>
      <t>英文诗</t>
    </r>
  </si>
  <si>
    <r>
      <rPr>
        <sz val="12"/>
        <color indexed="8"/>
        <rFont val="Microsoft YaHei UI"/>
        <family val="2"/>
        <charset val="134"/>
      </rPr>
      <t>告别斐济</t>
    </r>
  </si>
  <si>
    <r>
      <rPr>
        <sz val="12"/>
        <color indexed="8"/>
        <rFont val="Microsoft YaHei UI"/>
        <family val="2"/>
        <charset val="134"/>
      </rPr>
      <t>山坡羊</t>
    </r>
  </si>
  <si>
    <r>
      <rPr>
        <sz val="12"/>
        <color indexed="8"/>
        <rFont val="Microsoft YaHei UI"/>
        <family val="2"/>
        <charset val="134"/>
      </rPr>
      <t>西北偏北国家公园二首</t>
    </r>
  </si>
  <si>
    <r>
      <rPr>
        <sz val="12"/>
        <color indexed="8"/>
        <rFont val="Microsoft YaHei UI"/>
        <family val="2"/>
        <charset val="134"/>
      </rPr>
      <t>秋色雷德蒙</t>
    </r>
  </si>
  <si>
    <r>
      <rPr>
        <sz val="12"/>
        <color indexed="8"/>
        <rFont val="Microsoft YaHei UI"/>
        <family val="2"/>
        <charset val="134"/>
      </rPr>
      <t>梦中梦</t>
    </r>
  </si>
  <si>
    <r>
      <rPr>
        <sz val="12"/>
        <color indexed="8"/>
        <rFont val="Microsoft YaHei UI"/>
        <family val="2"/>
        <charset val="134"/>
      </rPr>
      <t>寒雨二首</t>
    </r>
  </si>
  <si>
    <r>
      <rPr>
        <sz val="12"/>
        <color indexed="8"/>
        <rFont val="Microsoft YaHei UI"/>
        <family val="2"/>
        <charset val="134"/>
      </rPr>
      <t>沁園春</t>
    </r>
  </si>
  <si>
    <r>
      <rPr>
        <sz val="12"/>
        <color indexed="8"/>
        <rFont val="Microsoft YaHei UI"/>
        <family val="2"/>
        <charset val="134"/>
      </rPr>
      <t>重懷周公和毛詞原韻</t>
    </r>
  </si>
  <si>
    <r>
      <rPr>
        <sz val="12"/>
        <color indexed="8"/>
        <rFont val="Microsoft YaHei UI"/>
        <family val="2"/>
        <charset val="134"/>
      </rPr>
      <t>晨跑</t>
    </r>
  </si>
  <si>
    <r>
      <rPr>
        <sz val="12"/>
        <color indexed="8"/>
        <rFont val="Microsoft YaHei UI"/>
        <family val="2"/>
        <charset val="134"/>
      </rPr>
      <t>新年伊始</t>
    </r>
  </si>
  <si>
    <r>
      <rPr>
        <sz val="12"/>
        <color indexed="8"/>
        <rFont val="Microsoft YaHei UI"/>
        <family val="2"/>
        <charset val="134"/>
      </rPr>
      <t>夜寻</t>
    </r>
  </si>
  <si>
    <r>
      <rPr>
        <sz val="12"/>
        <color indexed="8"/>
        <rFont val="Microsoft YaHei UI"/>
        <family val="2"/>
        <charset val="134"/>
      </rPr>
      <t>反思（普韻）</t>
    </r>
  </si>
  <si>
    <r>
      <rPr>
        <sz val="12"/>
        <color indexed="8"/>
        <rFont val="Microsoft YaHei UI"/>
        <family val="2"/>
        <charset val="134"/>
      </rPr>
      <t>題四川豆花莊</t>
    </r>
  </si>
  <si>
    <r>
      <rPr>
        <sz val="12"/>
        <color indexed="8"/>
        <rFont val="Microsoft YaHei UI"/>
        <family val="2"/>
        <charset val="134"/>
      </rPr>
      <t>五言</t>
    </r>
  </si>
  <si>
    <r>
      <rPr>
        <sz val="12"/>
        <color indexed="8"/>
        <rFont val="Microsoft YaHei UI"/>
        <family val="2"/>
        <charset val="134"/>
      </rPr>
      <t>梦醒</t>
    </r>
  </si>
  <si>
    <r>
      <rPr>
        <sz val="12"/>
        <color indexed="8"/>
        <rFont val="Microsoft YaHei UI"/>
        <family val="2"/>
        <charset val="134"/>
      </rPr>
      <t>行香子</t>
    </r>
  </si>
  <si>
    <r>
      <rPr>
        <sz val="12"/>
        <color indexed="8"/>
        <rFont val="Microsoft YaHei UI"/>
        <family val="2"/>
        <charset val="134"/>
      </rPr>
      <t>加州行五首</t>
    </r>
  </si>
  <si>
    <r>
      <rPr>
        <sz val="12"/>
        <color indexed="8"/>
        <rFont val="Microsoft YaHei UI"/>
        <family val="2"/>
        <charset val="134"/>
      </rPr>
      <t>蘇克杉山</t>
    </r>
  </si>
  <si>
    <r>
      <rPr>
        <sz val="12"/>
        <color indexed="8"/>
        <rFont val="Microsoft YaHei UI"/>
        <family val="2"/>
        <charset val="134"/>
      </rPr>
      <t>看山三首</t>
    </r>
  </si>
  <si>
    <r>
      <rPr>
        <sz val="12"/>
        <color indexed="8"/>
        <rFont val="Microsoft YaHei UI"/>
        <family val="2"/>
        <charset val="134"/>
      </rPr>
      <t>秋興四首</t>
    </r>
  </si>
  <si>
    <r>
      <rPr>
        <sz val="12"/>
        <color indexed="8"/>
        <rFont val="Microsoft YaHei UI"/>
        <family val="2"/>
        <charset val="134"/>
      </rPr>
      <t>病中</t>
    </r>
  </si>
  <si>
    <r>
      <rPr>
        <sz val="12"/>
        <color indexed="8"/>
        <rFont val="Microsoft YaHei UI"/>
        <family val="2"/>
        <charset val="134"/>
      </rPr>
      <t>火燒天宮（附英文版）</t>
    </r>
  </si>
  <si>
    <r>
      <rPr>
        <sz val="12"/>
        <color indexed="8"/>
        <rFont val="Microsoft YaHei UI"/>
        <family val="2"/>
        <charset val="134"/>
      </rPr>
      <t>雙調憶江南</t>
    </r>
  </si>
  <si>
    <r>
      <rPr>
        <sz val="12"/>
        <color indexed="8"/>
        <rFont val="Microsoft YaHei UI"/>
        <family val="2"/>
        <charset val="134"/>
      </rPr>
      <t>午後春光</t>
    </r>
  </si>
  <si>
    <r>
      <rPr>
        <sz val="12"/>
        <color indexed="8"/>
        <rFont val="Microsoft YaHei UI"/>
        <family val="2"/>
        <charset val="134"/>
      </rPr>
      <t>春分</t>
    </r>
  </si>
  <si>
    <r>
      <rPr>
        <sz val="12"/>
        <color indexed="8"/>
        <rFont val="Microsoft YaHei UI"/>
        <family val="2"/>
        <charset val="134"/>
      </rPr>
      <t>賀新涼</t>
    </r>
  </si>
  <si>
    <r>
      <rPr>
        <sz val="12"/>
        <color indexed="8"/>
        <rFont val="Microsoft YaHei UI"/>
        <family val="2"/>
        <charset val="134"/>
      </rPr>
      <t>小別</t>
    </r>
  </si>
  <si>
    <r>
      <rPr>
        <sz val="12"/>
        <color indexed="8"/>
        <rFont val="Microsoft YaHei UI"/>
        <family val="2"/>
        <charset val="134"/>
      </rPr>
      <t>看雲</t>
    </r>
  </si>
  <si>
    <r>
      <rPr>
        <sz val="12"/>
        <color indexed="8"/>
        <rFont val="Microsoft YaHei UI"/>
        <family val="2"/>
        <charset val="134"/>
      </rPr>
      <t>春雨</t>
    </r>
  </si>
  <si>
    <r>
      <rPr>
        <sz val="12"/>
        <color indexed="8"/>
        <rFont val="Microsoft YaHei UI"/>
        <family val="2"/>
        <charset val="134"/>
      </rPr>
      <t>雅安</t>
    </r>
  </si>
  <si>
    <r>
      <rPr>
        <sz val="12"/>
        <color indexed="8"/>
        <rFont val="Microsoft YaHei UI"/>
        <family val="2"/>
        <charset val="134"/>
      </rPr>
      <t>初夏西雅圖</t>
    </r>
  </si>
  <si>
    <r>
      <rPr>
        <sz val="12"/>
        <color indexed="8"/>
        <rFont val="Microsoft YaHei UI"/>
        <family val="2"/>
        <charset val="134"/>
      </rPr>
      <t>夏入雪峰</t>
    </r>
  </si>
  <si>
    <r>
      <rPr>
        <sz val="12"/>
        <color indexed="8"/>
        <rFont val="Microsoft YaHei UI"/>
        <family val="2"/>
        <charset val="134"/>
      </rPr>
      <t>朝霞</t>
    </r>
  </si>
  <si>
    <r>
      <rPr>
        <sz val="12"/>
        <color indexed="8"/>
        <rFont val="Microsoft YaHei UI"/>
        <family val="2"/>
        <charset val="134"/>
      </rPr>
      <t>秋（二首）</t>
    </r>
  </si>
  <si>
    <r>
      <rPr>
        <sz val="12"/>
        <color indexed="8"/>
        <rFont val="Microsoft YaHei UI"/>
        <family val="2"/>
        <charset val="134"/>
      </rPr>
      <t>冬晴</t>
    </r>
  </si>
  <si>
    <r>
      <rPr>
        <sz val="12"/>
        <color indexed="8"/>
        <rFont val="Microsoft YaHei UI"/>
        <family val="2"/>
        <charset val="134"/>
      </rPr>
      <t>高陽臺</t>
    </r>
  </si>
  <si>
    <r>
      <rPr>
        <sz val="12"/>
        <color indexed="8"/>
        <rFont val="Microsoft YaHei UI"/>
        <family val="2"/>
        <charset val="134"/>
      </rPr>
      <t>写在情人节</t>
    </r>
  </si>
  <si>
    <r>
      <rPr>
        <sz val="12"/>
        <color indexed="8"/>
        <rFont val="Microsoft YaHei UI"/>
        <family val="2"/>
        <charset val="134"/>
      </rPr>
      <t>佛州劳德戴尔机场</t>
    </r>
  </si>
  <si>
    <r>
      <rPr>
        <sz val="12"/>
        <color indexed="8"/>
        <rFont val="Microsoft YaHei UI"/>
        <family val="2"/>
        <charset val="134"/>
      </rPr>
      <t>湖山漫步寄相思</t>
    </r>
  </si>
  <si>
    <r>
      <rPr>
        <sz val="12"/>
        <color indexed="8"/>
        <rFont val="Microsoft YaHei UI"/>
        <family val="2"/>
        <charset val="134"/>
      </rPr>
      <t>早春病中拟句</t>
    </r>
  </si>
  <si>
    <r>
      <rPr>
        <sz val="12"/>
        <color indexed="8"/>
        <rFont val="Microsoft YaHei UI"/>
        <family val="2"/>
        <charset val="134"/>
      </rPr>
      <t>西安謠</t>
    </r>
  </si>
  <si>
    <r>
      <rPr>
        <sz val="12"/>
        <color indexed="8"/>
        <rFont val="Microsoft YaHei UI"/>
        <family val="2"/>
        <charset val="134"/>
      </rPr>
      <t>京城會</t>
    </r>
  </si>
  <si>
    <r>
      <rPr>
        <sz val="12"/>
        <color indexed="8"/>
        <rFont val="Microsoft YaHei UI"/>
        <family val="2"/>
        <charset val="134"/>
      </rPr>
      <t>皖南行</t>
    </r>
  </si>
  <si>
    <r>
      <rPr>
        <sz val="12"/>
        <color indexed="8"/>
        <rFont val="Microsoft YaHei UI"/>
        <family val="2"/>
        <charset val="134"/>
      </rPr>
      <t>俄勒冈海滩</t>
    </r>
  </si>
  <si>
    <r>
      <rPr>
        <sz val="12"/>
        <color indexed="8"/>
        <rFont val="Microsoft YaHei UI"/>
        <family val="2"/>
        <charset val="134"/>
      </rPr>
      <t>週年紀念</t>
    </r>
  </si>
  <si>
    <r>
      <rPr>
        <sz val="12"/>
        <color indexed="8"/>
        <rFont val="Microsoft YaHei UI"/>
        <family val="2"/>
        <charset val="134"/>
      </rPr>
      <t>春天</t>
    </r>
  </si>
  <si>
    <r>
      <rPr>
        <sz val="12"/>
        <color indexed="8"/>
        <rFont val="Microsoft YaHei UI"/>
        <family val="2"/>
        <charset val="134"/>
      </rPr>
      <t>夏威夷可愛島</t>
    </r>
  </si>
  <si>
    <r>
      <rPr>
        <sz val="12"/>
        <color indexed="8"/>
        <rFont val="Microsoft YaHei UI"/>
        <family val="2"/>
        <charset val="134"/>
      </rPr>
      <t>重聚</t>
    </r>
  </si>
  <si>
    <r>
      <rPr>
        <sz val="12"/>
        <color indexed="8"/>
        <rFont val="Microsoft YaHei UI"/>
        <family val="2"/>
        <charset val="134"/>
      </rPr>
      <t>新西蘭</t>
    </r>
  </si>
  <si>
    <r>
      <rPr>
        <sz val="12"/>
        <color indexed="8"/>
        <rFont val="Microsoft YaHei UI"/>
        <family val="2"/>
        <charset val="134"/>
      </rPr>
      <t>新西蘭萬納卡</t>
    </r>
  </si>
  <si>
    <r>
      <rPr>
        <sz val="12"/>
        <color indexed="8"/>
        <rFont val="Microsoft YaHei UI"/>
        <family val="2"/>
        <charset val="134"/>
      </rPr>
      <t>新西蘭懷奧塔普</t>
    </r>
  </si>
  <si>
    <r>
      <rPr>
        <sz val="12"/>
        <color indexed="8"/>
        <rFont val="Microsoft YaHei UI"/>
        <family val="2"/>
        <charset val="134"/>
      </rPr>
      <t>新西蘭南島綠色</t>
    </r>
  </si>
  <si>
    <r>
      <rPr>
        <sz val="12"/>
        <color indexed="8"/>
        <rFont val="Microsoft YaHei UI"/>
        <family val="2"/>
        <charset val="134"/>
      </rPr>
      <t>空留</t>
    </r>
  </si>
  <si>
    <r>
      <rPr>
        <sz val="12"/>
        <color indexed="8"/>
        <rFont val="Microsoft YaHei UI"/>
        <family val="2"/>
        <charset val="134"/>
      </rPr>
      <t>赠周琳</t>
    </r>
  </si>
  <si>
    <r>
      <rPr>
        <sz val="12"/>
        <color indexed="8"/>
        <rFont val="Microsoft YaHei UI"/>
        <family val="2"/>
        <charset val="134"/>
      </rPr>
      <t>残秋</t>
    </r>
  </si>
  <si>
    <r>
      <rPr>
        <sz val="12"/>
        <color indexed="8"/>
        <rFont val="Microsoft YaHei UI"/>
        <family val="2"/>
        <charset val="134"/>
      </rPr>
      <t>记梦之纪念疫情</t>
    </r>
  </si>
  <si>
    <r>
      <rPr>
        <sz val="12"/>
        <color indexed="8"/>
        <rFont val="Microsoft YaHei UI"/>
        <family val="2"/>
        <charset val="134"/>
      </rPr>
      <t>南乡子</t>
    </r>
  </si>
  <si>
    <r>
      <rPr>
        <sz val="12"/>
        <color indexed="8"/>
        <rFont val="Microsoft YaHei UI"/>
        <family val="2"/>
        <charset val="134"/>
      </rPr>
      <t>宇宙往事</t>
    </r>
  </si>
  <si>
    <r>
      <rPr>
        <sz val="12"/>
        <color indexed="8"/>
        <rFont val="Microsoft YaHei UI"/>
        <family val="2"/>
        <charset val="134"/>
      </rPr>
      <t>嫦娥五号奔月归来</t>
    </r>
  </si>
  <si>
    <r>
      <rPr>
        <sz val="12"/>
        <color indexed="8"/>
        <rFont val="Microsoft YaHei UI"/>
        <family val="2"/>
        <charset val="134"/>
      </rPr>
      <t>嫦娥五号</t>
    </r>
  </si>
  <si>
    <r>
      <rPr>
        <sz val="12"/>
        <color indexed="8"/>
        <rFont val="Microsoft YaHei UI"/>
        <family val="2"/>
        <charset val="134"/>
      </rPr>
      <t>论无题绝句</t>
    </r>
  </si>
  <si>
    <r>
      <rPr>
        <sz val="12"/>
        <color indexed="8"/>
        <rFont val="Microsoft YaHei UI"/>
        <family val="2"/>
        <charset val="134"/>
      </rPr>
      <t>新韵杂篇</t>
    </r>
  </si>
  <si>
    <r>
      <rPr>
        <sz val="12"/>
        <color indexed="8"/>
        <rFont val="Microsoft YaHei UI"/>
        <family val="2"/>
        <charset val="134"/>
      </rPr>
      <t>新年感赋</t>
    </r>
  </si>
  <si>
    <r>
      <rPr>
        <sz val="12"/>
        <color indexed="8"/>
        <rFont val="Microsoft YaHei UI"/>
        <family val="2"/>
        <charset val="134"/>
      </rPr>
      <t>祭一月八</t>
    </r>
  </si>
  <si>
    <r>
      <rPr>
        <sz val="12"/>
        <color indexed="8"/>
        <rFont val="Microsoft YaHei UI"/>
        <family val="2"/>
        <charset val="134"/>
      </rPr>
      <t>明宫谋</t>
    </r>
  </si>
  <si>
    <r>
      <rPr>
        <sz val="12"/>
        <color indexed="8"/>
        <rFont val="Microsoft YaHei UI"/>
        <family val="2"/>
        <charset val="134"/>
      </rPr>
      <t>南迁步苏词韵</t>
    </r>
  </si>
  <si>
    <r>
      <rPr>
        <sz val="12"/>
        <color indexed="8"/>
        <rFont val="Microsoft YaHei UI"/>
        <family val="2"/>
        <charset val="134"/>
      </rPr>
      <t>樱花</t>
    </r>
  </si>
  <si>
    <r>
      <rPr>
        <sz val="12"/>
        <color indexed="8"/>
        <rFont val="Microsoft YaHei UI"/>
        <family val="2"/>
        <charset val="134"/>
      </rPr>
      <t>清平乐</t>
    </r>
  </si>
  <si>
    <r>
      <rPr>
        <sz val="12"/>
        <color indexed="8"/>
        <rFont val="Microsoft YaHei UI"/>
        <family val="2"/>
        <charset val="134"/>
      </rPr>
      <t>萨瓦纳</t>
    </r>
  </si>
  <si>
    <r>
      <rPr>
        <sz val="12"/>
        <color indexed="8"/>
        <rFont val="Microsoft YaHei UI"/>
        <family val="2"/>
        <charset val="134"/>
      </rPr>
      <t>夏梦三首</t>
    </r>
  </si>
  <si>
    <r>
      <rPr>
        <sz val="12"/>
        <color indexed="8"/>
        <rFont val="Microsoft YaHei UI"/>
        <family val="2"/>
        <charset val="134"/>
      </rPr>
      <t>空度四首</t>
    </r>
  </si>
  <si>
    <r>
      <rPr>
        <sz val="12"/>
        <color indexed="8"/>
        <rFont val="Microsoft YaHei UI"/>
        <family val="2"/>
        <charset val="134"/>
      </rPr>
      <t>周琳</t>
    </r>
  </si>
  <si>
    <r>
      <rPr>
        <sz val="12"/>
        <color indexed="8"/>
        <rFont val="Microsoft YaHei UI"/>
        <family val="2"/>
        <charset val="134"/>
      </rPr>
      <t>纸上兵</t>
    </r>
  </si>
  <si>
    <r>
      <rPr>
        <sz val="12"/>
        <color indexed="8"/>
        <rFont val="Microsoft YaHei UI"/>
        <family val="2"/>
        <charset val="134"/>
      </rPr>
      <t>读兵法【新韵】</t>
    </r>
  </si>
  <si>
    <r>
      <rPr>
        <sz val="12"/>
        <color indexed="8"/>
        <rFont val="Microsoft YaHei UI"/>
        <family val="2"/>
        <charset val="134"/>
      </rPr>
      <t>读老子【杂韵】</t>
    </r>
  </si>
  <si>
    <r>
      <rPr>
        <sz val="12"/>
        <color indexed="8"/>
        <rFont val="Microsoft YaHei UI"/>
        <family val="2"/>
        <charset val="134"/>
      </rPr>
      <t>读《将夜》集句</t>
    </r>
  </si>
  <si>
    <r>
      <rPr>
        <sz val="12"/>
        <color indexed="8"/>
        <rFont val="Microsoft YaHei UI"/>
        <family val="2"/>
        <charset val="134"/>
      </rPr>
      <t>读书札记</t>
    </r>
  </si>
  <si>
    <r>
      <rPr>
        <sz val="12"/>
        <color indexed="8"/>
        <rFont val="Microsoft YaHei UI"/>
        <family val="2"/>
        <charset val="134"/>
      </rPr>
      <t>归来</t>
    </r>
  </si>
  <si>
    <r>
      <rPr>
        <sz val="12"/>
        <color indexed="8"/>
        <rFont val="Microsoft YaHei UI"/>
        <family val="2"/>
        <charset val="134"/>
      </rPr>
      <t>深圳街中</t>
    </r>
  </si>
  <si>
    <r>
      <rPr>
        <sz val="12"/>
        <color indexed="8"/>
        <rFont val="Microsoft YaHei UI"/>
        <family val="2"/>
        <charset val="134"/>
      </rPr>
      <t>秋景</t>
    </r>
  </si>
  <si>
    <r>
      <rPr>
        <sz val="12"/>
        <color indexed="8"/>
        <rFont val="Microsoft YaHei UI"/>
        <family val="2"/>
        <charset val="134"/>
      </rPr>
      <t>读《重生之药香》</t>
    </r>
  </si>
  <si>
    <r>
      <rPr>
        <sz val="12"/>
        <color indexed="8"/>
        <rFont val="Microsoft YaHei UI"/>
        <family val="2"/>
        <charset val="134"/>
      </rPr>
      <t>寄思</t>
    </r>
  </si>
  <si>
    <r>
      <rPr>
        <sz val="12"/>
        <color indexed="8"/>
        <rFont val="Microsoft YaHei UI"/>
        <family val="2"/>
        <charset val="134"/>
      </rPr>
      <t>读《孺子帝》</t>
    </r>
  </si>
  <si>
    <r>
      <rPr>
        <sz val="12"/>
        <color indexed="8"/>
        <rFont val="Microsoft YaHei UI"/>
        <family val="2"/>
        <charset val="134"/>
      </rPr>
      <t>念奴娇</t>
    </r>
  </si>
  <si>
    <r>
      <rPr>
        <sz val="12"/>
        <color indexed="8"/>
        <rFont val="Microsoft YaHei UI"/>
        <family val="2"/>
        <charset val="134"/>
      </rPr>
      <t>用东坡调</t>
    </r>
  </si>
  <si>
    <r>
      <rPr>
        <sz val="12"/>
        <color indexed="8"/>
        <rFont val="Microsoft YaHei UI"/>
        <family val="2"/>
        <charset val="134"/>
      </rPr>
      <t>周年赋</t>
    </r>
  </si>
  <si>
    <r>
      <rPr>
        <sz val="12"/>
        <color indexed="8"/>
        <rFont val="Microsoft YaHei UI"/>
        <family val="2"/>
        <charset val="134"/>
      </rPr>
      <t>秋野</t>
    </r>
  </si>
  <si>
    <r>
      <rPr>
        <sz val="12"/>
        <color indexed="8"/>
        <rFont val="Microsoft YaHei UI"/>
        <family val="2"/>
        <charset val="134"/>
      </rPr>
      <t>望夜</t>
    </r>
  </si>
  <si>
    <r>
      <rPr>
        <sz val="12"/>
        <color indexed="8"/>
        <rFont val="Microsoft YaHei UI"/>
        <family val="2"/>
        <charset val="134"/>
      </rPr>
      <t>夜雨借佚名诗句</t>
    </r>
  </si>
  <si>
    <r>
      <rPr>
        <sz val="12"/>
        <color indexed="8"/>
        <rFont val="Microsoft YaHei UI"/>
        <family val="2"/>
        <charset val="134"/>
      </rPr>
      <t>读《簪中录》笔记</t>
    </r>
  </si>
  <si>
    <r>
      <rPr>
        <sz val="12"/>
        <color indexed="8"/>
        <rFont val="Microsoft YaHei UI"/>
        <family val="2"/>
        <charset val="134"/>
      </rPr>
      <t>读《三体》</t>
    </r>
  </si>
  <si>
    <r>
      <rPr>
        <sz val="12"/>
        <color indexed="8"/>
        <rFont val="Microsoft YaHei UI"/>
        <family val="2"/>
        <charset val="134"/>
      </rPr>
      <t>读《百妖谱》</t>
    </r>
  </si>
  <si>
    <r>
      <rPr>
        <sz val="12"/>
        <color indexed="8"/>
        <rFont val="Microsoft YaHei UI"/>
        <family val="2"/>
        <charset val="134"/>
      </rPr>
      <t>读史</t>
    </r>
  </si>
  <si>
    <r>
      <rPr>
        <sz val="12"/>
        <color indexed="8"/>
        <rFont val="Microsoft YaHei UI"/>
        <family val="2"/>
        <charset val="134"/>
      </rPr>
      <t>修真</t>
    </r>
  </si>
  <si>
    <r>
      <rPr>
        <sz val="12"/>
        <color indexed="8"/>
        <rFont val="Microsoft YaHei UI"/>
        <family val="2"/>
        <charset val="134"/>
      </rPr>
      <t>杂感</t>
    </r>
  </si>
  <si>
    <r>
      <rPr>
        <sz val="12"/>
        <color indexed="8"/>
        <rFont val="Microsoft YaHei UI"/>
        <family val="2"/>
        <charset val="134"/>
      </rPr>
      <t>雲窗</t>
    </r>
  </si>
  <si>
    <r>
      <rPr>
        <sz val="12"/>
        <color indexed="8"/>
        <rFont val="Microsoft YaHei UI"/>
        <family val="2"/>
        <charset val="134"/>
      </rPr>
      <t>上海外滩</t>
    </r>
  </si>
  <si>
    <r>
      <rPr>
        <sz val="12"/>
        <color indexed="8"/>
        <rFont val="Microsoft YaHei UI"/>
        <family val="2"/>
        <charset val="134"/>
      </rPr>
      <t>福州午後鼓楼东街迹行湖滨路</t>
    </r>
  </si>
  <si>
    <r>
      <rPr>
        <sz val="12"/>
        <color indexed="8"/>
        <rFont val="Microsoft YaHei UI"/>
        <family val="2"/>
        <charset val="134"/>
      </rPr>
      <t>福州行</t>
    </r>
  </si>
  <si>
    <r>
      <rPr>
        <sz val="12"/>
        <color indexed="8"/>
        <rFont val="Microsoft YaHei UI"/>
        <family val="2"/>
        <charset val="134"/>
      </rPr>
      <t>逆旅杂想</t>
    </r>
  </si>
  <si>
    <r>
      <rPr>
        <sz val="12"/>
        <color indexed="8"/>
        <rFont val="Microsoft YaHei UI"/>
        <family val="2"/>
        <charset val="134"/>
      </rPr>
      <t>雲机飞行签</t>
    </r>
  </si>
  <si>
    <r>
      <rPr>
        <sz val="12"/>
        <color indexed="8"/>
        <rFont val="Microsoft YaHei UI"/>
        <family val="2"/>
        <charset val="134"/>
      </rPr>
      <t>夏日病中对湖山</t>
    </r>
  </si>
  <si>
    <r>
      <rPr>
        <sz val="12"/>
        <color indexed="8"/>
        <rFont val="Microsoft YaHei UI"/>
        <family val="2"/>
        <charset val="134"/>
      </rPr>
      <t>读如水意《战争》三部曲</t>
    </r>
  </si>
  <si>
    <r>
      <rPr>
        <sz val="12"/>
        <color indexed="8"/>
        <rFont val="Microsoft YaHei UI"/>
        <family val="2"/>
        <charset val="134"/>
      </rPr>
      <t>读如水意《火力法则》</t>
    </r>
  </si>
  <si>
    <r>
      <rPr>
        <sz val="12"/>
        <color indexed="8"/>
        <rFont val="Microsoft YaHei UI"/>
        <family val="2"/>
        <charset val="134"/>
      </rPr>
      <t>菜根谭集句</t>
    </r>
  </si>
  <si>
    <r>
      <rPr>
        <sz val="12"/>
        <color indexed="8"/>
        <rFont val="Microsoft YaHei UI"/>
        <family val="2"/>
        <charset val="134"/>
      </rPr>
      <t>旧城</t>
    </r>
  </si>
  <si>
    <r>
      <rPr>
        <sz val="12"/>
        <color indexed="8"/>
        <rFont val="Microsoft YaHei UI"/>
        <family val="2"/>
        <charset val="134"/>
      </rPr>
      <t>飞简（寄周琳）</t>
    </r>
  </si>
  <si>
    <r>
      <rPr>
        <sz val="12"/>
        <color indexed="8"/>
        <rFont val="Microsoft YaHei UI"/>
        <family val="2"/>
        <charset val="134"/>
      </rPr>
      <t>时间相对论</t>
    </r>
  </si>
  <si>
    <r>
      <rPr>
        <sz val="12"/>
        <color indexed="8"/>
        <rFont val="Microsoft YaHei UI"/>
        <family val="2"/>
        <charset val="134"/>
      </rPr>
      <t>杂韵五篇</t>
    </r>
  </si>
  <si>
    <r>
      <rPr>
        <sz val="12"/>
        <color indexed="8"/>
        <rFont val="Microsoft YaHei UI"/>
        <family val="2"/>
        <charset val="134"/>
      </rPr>
      <t>读书摘句</t>
    </r>
  </si>
  <si>
    <r>
      <rPr>
        <sz val="12"/>
        <color indexed="8"/>
        <rFont val="Microsoft YaHei UI"/>
        <family val="2"/>
        <charset val="134"/>
      </rPr>
      <t>德国游</t>
    </r>
  </si>
  <si>
    <r>
      <rPr>
        <sz val="12"/>
        <color indexed="8"/>
        <rFont val="Microsoft YaHei UI"/>
        <family val="2"/>
        <charset val="134"/>
      </rPr>
      <t>雲机</t>
    </r>
  </si>
  <si>
    <r>
      <rPr>
        <sz val="12"/>
        <color indexed="8"/>
        <rFont val="Microsoft YaHei UI"/>
        <family val="2"/>
        <charset val="134"/>
      </rPr>
      <t>写意二首</t>
    </r>
  </si>
  <si>
    <r>
      <rPr>
        <sz val="12"/>
        <color indexed="8"/>
        <rFont val="Microsoft YaHei UI"/>
        <family val="2"/>
        <charset val="134"/>
      </rPr>
      <t>新韵骊歌改自李宗盛词</t>
    </r>
  </si>
  <si>
    <r>
      <rPr>
        <sz val="12"/>
        <color indexed="8"/>
        <rFont val="Microsoft YaHei UI"/>
        <family val="2"/>
        <charset val="134"/>
      </rPr>
      <t>新韵杂题＋电脑集句</t>
    </r>
  </si>
  <si>
    <r>
      <rPr>
        <sz val="12"/>
        <color indexed="8"/>
        <rFont val="Microsoft YaHei UI"/>
        <family val="2"/>
        <charset val="134"/>
      </rPr>
      <t>道法鸿蒙</t>
    </r>
  </si>
  <si>
    <r>
      <rPr>
        <sz val="12"/>
        <color indexed="8"/>
        <rFont val="Microsoft YaHei UI"/>
        <family val="2"/>
        <charset val="134"/>
      </rPr>
      <t>雲中阙</t>
    </r>
  </si>
  <si>
    <r>
      <rPr>
        <sz val="12"/>
        <color indexed="8"/>
        <rFont val="Microsoft YaHei UI"/>
        <family val="2"/>
        <charset val="134"/>
      </rPr>
      <t>落仙</t>
    </r>
  </si>
  <si>
    <r>
      <rPr>
        <sz val="12"/>
        <color indexed="8"/>
        <rFont val="Microsoft YaHei UI"/>
        <family val="2"/>
        <charset val="134"/>
      </rPr>
      <t>游思杭州学士亭</t>
    </r>
  </si>
  <si>
    <r>
      <rPr>
        <sz val="12"/>
        <color indexed="8"/>
        <rFont val="Microsoft YaHei UI"/>
        <family val="2"/>
        <charset val="134"/>
      </rPr>
      <t>墨西芝华湾</t>
    </r>
  </si>
  <si>
    <r>
      <rPr>
        <sz val="12"/>
        <color indexed="8"/>
        <rFont val="Microsoft YaHei UI"/>
        <family val="2"/>
        <charset val="134"/>
      </rPr>
      <t>雨霖铃</t>
    </r>
  </si>
  <si>
    <r>
      <rPr>
        <sz val="12"/>
        <color indexed="8"/>
        <rFont val="Microsoft YaHei UI"/>
        <family val="2"/>
        <charset val="134"/>
      </rPr>
      <t>雲网别踪</t>
    </r>
  </si>
  <si>
    <r>
      <rPr>
        <sz val="12"/>
        <color indexed="8"/>
        <rFont val="Microsoft YaHei UI"/>
        <family val="2"/>
        <charset val="134"/>
      </rPr>
      <t>八声甘州</t>
    </r>
  </si>
  <si>
    <r>
      <rPr>
        <sz val="12"/>
        <color indexed="8"/>
        <rFont val="Microsoft YaHei UI"/>
        <family val="2"/>
        <charset val="134"/>
      </rPr>
      <t>英诗研习心得</t>
    </r>
  </si>
  <si>
    <r>
      <rPr>
        <sz val="12"/>
        <color indexed="8"/>
        <rFont val="Microsoft YaHei UI"/>
        <family val="2"/>
        <charset val="134"/>
      </rPr>
      <t>双韵联句</t>
    </r>
  </si>
  <si>
    <r>
      <rPr>
        <sz val="12"/>
        <color indexed="8"/>
        <rFont val="Microsoft YaHei UI"/>
        <family val="2"/>
        <charset val="134"/>
      </rPr>
      <t>致友</t>
    </r>
  </si>
  <si>
    <r>
      <rPr>
        <sz val="12"/>
        <color indexed="8"/>
        <rFont val="Microsoft YaHei UI"/>
        <family val="2"/>
        <charset val="134"/>
      </rPr>
      <t>重忆</t>
    </r>
  </si>
  <si>
    <r>
      <rPr>
        <sz val="12"/>
        <color indexed="8"/>
        <rFont val="Microsoft YaHei UI"/>
        <family val="2"/>
        <charset val="134"/>
      </rPr>
      <t>沁园春</t>
    </r>
  </si>
  <si>
    <r>
      <rPr>
        <sz val="12"/>
        <color indexed="8"/>
        <rFont val="Microsoft YaHei UI"/>
        <family val="2"/>
        <charset val="134"/>
      </rPr>
      <t>读兵</t>
    </r>
  </si>
  <si>
    <r>
      <rPr>
        <sz val="12"/>
        <color indexed="8"/>
        <rFont val="Microsoft YaHei UI"/>
        <family val="2"/>
        <charset val="134"/>
      </rPr>
      <t>四言</t>
    </r>
  </si>
  <si>
    <r>
      <rPr>
        <sz val="12"/>
        <color indexed="8"/>
        <rFont val="Microsoft YaHei UI"/>
        <family val="2"/>
        <charset val="134"/>
      </rPr>
      <t>赠黄老</t>
    </r>
  </si>
  <si>
    <r>
      <rPr>
        <sz val="12"/>
        <color indexed="8"/>
        <rFont val="Microsoft YaHei UI"/>
        <family val="2"/>
        <charset val="134"/>
      </rPr>
      <t>病後</t>
    </r>
  </si>
  <si>
    <r>
      <rPr>
        <sz val="12"/>
        <color theme="1"/>
        <rFont val="Microsoft YaHei UI"/>
        <family val="2"/>
        <charset val="134"/>
      </rPr>
      <t>五律</t>
    </r>
  </si>
  <si>
    <r>
      <rPr>
        <sz val="12"/>
        <color theme="1"/>
        <rFont val="Microsoft YaHei UI"/>
        <family val="2"/>
        <charset val="134"/>
      </rPr>
      <t>五言律诗</t>
    </r>
  </si>
  <si>
    <r>
      <rPr>
        <sz val="12"/>
        <color indexed="8"/>
        <rFont val="Microsoft YaHei UI"/>
        <family val="2"/>
        <charset val="134"/>
      </rPr>
      <t>短调</t>
    </r>
  </si>
  <si>
    <r>
      <rPr>
        <sz val="12"/>
        <color indexed="8"/>
        <rFont val="Microsoft YaHei UI"/>
        <family val="2"/>
        <charset val="134"/>
      </rPr>
      <t>双调</t>
    </r>
  </si>
  <si>
    <r>
      <rPr>
        <sz val="12"/>
        <color indexed="8"/>
        <rFont val="Microsoft YaHei UI"/>
        <family val="2"/>
        <charset val="134"/>
      </rPr>
      <t>长调</t>
    </r>
  </si>
  <si>
    <r>
      <rPr>
        <sz val="12"/>
        <color theme="1"/>
        <rFont val="Microsoft YaHei UI"/>
        <family val="2"/>
        <charset val="134"/>
      </rPr>
      <t>短调</t>
    </r>
  </si>
  <si>
    <r>
      <rPr>
        <sz val="12"/>
        <color theme="1"/>
        <rFont val="Microsoft YaHei UI"/>
        <family val="2"/>
        <charset val="134"/>
      </rPr>
      <t>双调</t>
    </r>
  </si>
  <si>
    <r>
      <rPr>
        <sz val="12"/>
        <color indexed="8"/>
        <rFont val="Microsoft YaHei UI"/>
        <family val="2"/>
        <charset val="134"/>
      </rPr>
      <t>五律</t>
    </r>
  </si>
  <si>
    <r>
      <rPr>
        <sz val="12"/>
        <color indexed="8"/>
        <rFont val="Microsoft YaHei UI"/>
        <family val="2"/>
        <charset val="134"/>
      </rPr>
      <t>七律</t>
    </r>
  </si>
  <si>
    <r>
      <rPr>
        <sz val="12"/>
        <color theme="1"/>
        <rFont val="Microsoft YaHei UI"/>
        <family val="2"/>
        <charset val="134"/>
      </rPr>
      <t>七言律诗</t>
    </r>
  </si>
  <si>
    <r>
      <rPr>
        <sz val="12"/>
        <color theme="1"/>
        <rFont val="Microsoft YaHei UI"/>
        <family val="2"/>
        <charset val="134"/>
      </rPr>
      <t>长调</t>
    </r>
  </si>
  <si>
    <r>
      <rPr>
        <sz val="12"/>
        <color theme="1"/>
        <rFont val="Microsoft YaHei UI"/>
        <family val="2"/>
        <charset val="134"/>
      </rPr>
      <t>七律</t>
    </r>
  </si>
  <si>
    <r>
      <rPr>
        <sz val="12"/>
        <color theme="1"/>
        <rFont val="Microsoft YaHei UI"/>
        <family val="2"/>
        <charset val="134"/>
      </rPr>
      <t>七言</t>
    </r>
    <phoneticPr fontId="2" type="noConversion"/>
  </si>
  <si>
    <r>
      <rPr>
        <sz val="12"/>
        <color theme="1"/>
        <rFont val="Microsoft YaHei UI"/>
        <family val="2"/>
        <charset val="134"/>
      </rPr>
      <t>书评之当代言情小说</t>
    </r>
  </si>
  <si>
    <r>
      <rPr>
        <sz val="12"/>
        <color theme="1"/>
        <rFont val="Microsoft YaHei UI"/>
        <family val="2"/>
        <charset val="134"/>
      </rPr>
      <t>梦与仙友同翱</t>
    </r>
  </si>
  <si>
    <r>
      <rPr>
        <sz val="12"/>
        <color theme="1"/>
        <rFont val="Microsoft YaHei UI"/>
        <family val="2"/>
        <charset val="134"/>
      </rPr>
      <t>大溪地游记</t>
    </r>
    <phoneticPr fontId="2" type="noConversion"/>
  </si>
  <si>
    <r>
      <rPr>
        <sz val="12"/>
        <color theme="1"/>
        <rFont val="Microsoft YaHei UI"/>
        <family val="2"/>
        <charset val="134"/>
      </rPr>
      <t>五言</t>
    </r>
    <phoneticPr fontId="2" type="noConversion"/>
  </si>
  <si>
    <r>
      <rPr>
        <sz val="12"/>
        <color theme="1"/>
        <rFont val="Microsoft YaHei UI"/>
        <family val="2"/>
        <charset val="134"/>
      </rPr>
      <t>维港晨光</t>
    </r>
    <phoneticPr fontId="2" type="noConversion"/>
  </si>
  <si>
    <t>古诗</t>
    <phoneticPr fontId="2" type="noConversion"/>
  </si>
  <si>
    <t>拟古</t>
    <phoneticPr fontId="2" type="noConversion"/>
  </si>
  <si>
    <t>Status</t>
    <phoneticPr fontId="2" type="noConversion"/>
  </si>
  <si>
    <t>郊游</t>
  </si>
  <si>
    <t>郊游</t>
    <phoneticPr fontId="2" type="noConversion"/>
  </si>
  <si>
    <t>怀旧</t>
  </si>
  <si>
    <t>怀旧</t>
    <phoneticPr fontId="2" type="noConversion"/>
  </si>
  <si>
    <t>感赋</t>
  </si>
  <si>
    <t>感赋</t>
    <phoneticPr fontId="2" type="noConversion"/>
  </si>
  <si>
    <t>赠答</t>
  </si>
  <si>
    <t>赠答</t>
    <phoneticPr fontId="2" type="noConversion"/>
  </si>
  <si>
    <t>旅游</t>
  </si>
  <si>
    <t>旅游</t>
    <phoneticPr fontId="2" type="noConversion"/>
  </si>
  <si>
    <t>年节</t>
  </si>
  <si>
    <t>年节</t>
    <phoneticPr fontId="2" type="noConversion"/>
  </si>
  <si>
    <t>抒情</t>
  </si>
  <si>
    <t>抒情</t>
    <phoneticPr fontId="2" type="noConversion"/>
  </si>
  <si>
    <t>读书</t>
  </si>
  <si>
    <t>读书</t>
    <phoneticPr fontId="2" type="noConversion"/>
  </si>
  <si>
    <t>风物</t>
  </si>
  <si>
    <t>风物</t>
    <phoneticPr fontId="2" type="noConversion"/>
  </si>
  <si>
    <t>论评</t>
  </si>
  <si>
    <t>论评</t>
    <phoneticPr fontId="2" type="noConversion"/>
  </si>
  <si>
    <t>记事</t>
  </si>
  <si>
    <t>记事</t>
    <phoneticPr fontId="2" type="noConversion"/>
  </si>
  <si>
    <t>杂想</t>
  </si>
  <si>
    <t>杂想</t>
    <phoneticPr fontId="2" type="noConversion"/>
  </si>
  <si>
    <t>新诗</t>
  </si>
  <si>
    <t>By Form</t>
  </si>
  <si>
    <t>Sum</t>
  </si>
  <si>
    <t>Category</t>
  </si>
  <si>
    <t>七律</t>
    <phoneticPr fontId="2" type="noConversion"/>
  </si>
  <si>
    <t>七言律诗</t>
    <phoneticPr fontId="2" type="noConversion"/>
  </si>
  <si>
    <t>Site</t>
  </si>
  <si>
    <t>Site</t>
    <phoneticPr fontId="2" type="noConversion"/>
  </si>
  <si>
    <t>Dalian</t>
  </si>
  <si>
    <t>Dalian</t>
    <phoneticPr fontId="2" type="noConversion"/>
  </si>
  <si>
    <t>Hawaii</t>
  </si>
  <si>
    <t>Hawaii</t>
    <phoneticPr fontId="2" type="noConversion"/>
  </si>
  <si>
    <t>Caribbean</t>
  </si>
  <si>
    <t>Caribbean</t>
    <phoneticPr fontId="2" type="noConversion"/>
  </si>
  <si>
    <t>Fiji</t>
  </si>
  <si>
    <t>Fiji</t>
    <phoneticPr fontId="2" type="noConversion"/>
  </si>
  <si>
    <t>US</t>
  </si>
  <si>
    <t>US</t>
    <phoneticPr fontId="2" type="noConversion"/>
  </si>
  <si>
    <t>California</t>
  </si>
  <si>
    <t>California</t>
    <phoneticPr fontId="2" type="noConversion"/>
  </si>
  <si>
    <t>China</t>
  </si>
  <si>
    <t>China</t>
    <phoneticPr fontId="2" type="noConversion"/>
  </si>
  <si>
    <t>Seattle</t>
  </si>
  <si>
    <t>Seattle</t>
    <phoneticPr fontId="2" type="noConversion"/>
  </si>
  <si>
    <t>NZL</t>
  </si>
  <si>
    <t>NZL</t>
    <phoneticPr fontId="2" type="noConversion"/>
  </si>
  <si>
    <t>Book</t>
  </si>
  <si>
    <t>Book</t>
    <phoneticPr fontId="2" type="noConversion"/>
  </si>
  <si>
    <t>Germany</t>
  </si>
  <si>
    <t>Germany</t>
    <phoneticPr fontId="2" type="noConversion"/>
  </si>
  <si>
    <t>Mexico</t>
  </si>
  <si>
    <t>Mexico</t>
    <phoneticPr fontId="2" type="noConversion"/>
  </si>
  <si>
    <t>Canada</t>
  </si>
  <si>
    <t>Canada</t>
    <phoneticPr fontId="2" type="noConversion"/>
  </si>
  <si>
    <t>Tahiti</t>
  </si>
  <si>
    <t>Tahiti</t>
    <phoneticPr fontId="2" type="noConversion"/>
  </si>
  <si>
    <t>CHina</t>
    <phoneticPr fontId="2" type="noConversion"/>
  </si>
  <si>
    <t>Loc</t>
  </si>
  <si>
    <t>Date</t>
    <phoneticPr fontId="2" type="noConversion"/>
  </si>
  <si>
    <t>ID</t>
    <phoneticPr fontId="2" type="noConversion"/>
  </si>
  <si>
    <t>y1979-chun</t>
  </si>
  <si>
    <t>y1979-qiuy</t>
  </si>
  <si>
    <t>y1980-xihu</t>
  </si>
  <si>
    <t>y1982-chun</t>
  </si>
  <si>
    <t>y1982-xihu</t>
  </si>
  <si>
    <t>y1982-rain</t>
  </si>
  <si>
    <t>y1982-xiyn</t>
  </si>
  <si>
    <t>y1982-qigu</t>
  </si>
  <si>
    <t>y1983-chux</t>
  </si>
  <si>
    <t>y1983-yuan</t>
  </si>
  <si>
    <t>y1983-xiao</t>
  </si>
  <si>
    <t>y1984-chux</t>
  </si>
  <si>
    <t>y1984-dlyu</t>
  </si>
  <si>
    <t>y1984-dlwu</t>
  </si>
  <si>
    <t>y1984-dlhg</t>
  </si>
  <si>
    <t>y1984-dlbx</t>
  </si>
  <si>
    <t>y1985-qing</t>
  </si>
  <si>
    <t>y1985-qigu</t>
  </si>
  <si>
    <t>y1985-jyou</t>
  </si>
  <si>
    <t>y1985-yuan</t>
  </si>
  <si>
    <t>y1985-shan</t>
  </si>
  <si>
    <t>y1985-huai</t>
  </si>
  <si>
    <t>y1986-fall</t>
  </si>
  <si>
    <t>y1986-shan</t>
  </si>
  <si>
    <t>y1986-sanq</t>
  </si>
  <si>
    <t>y1987-chux</t>
  </si>
  <si>
    <t>y1987-summ</t>
  </si>
  <si>
    <t>y1988-rain</t>
  </si>
  <si>
    <t>y1989-sanq</t>
  </si>
  <si>
    <t>y1989-snow</t>
  </si>
  <si>
    <t>y1992-newy</t>
  </si>
  <si>
    <t>y1993-rong</t>
  </si>
  <si>
    <t>y1993-yequ</t>
  </si>
  <si>
    <t>y1994-chun</t>
  </si>
  <si>
    <t>y1994-qiuy</t>
  </si>
  <si>
    <t>y1994-qing</t>
  </si>
  <si>
    <t>y1994-jizi</t>
  </si>
  <si>
    <t>y1995-mein</t>
  </si>
  <si>
    <t>y1995-liux</t>
  </si>
  <si>
    <t>y1995-wuti</t>
  </si>
  <si>
    <t>y1995-acac</t>
  </si>
  <si>
    <t>y1995-kesi</t>
  </si>
  <si>
    <t>y1995-ymei</t>
  </si>
  <si>
    <t>y1995-huaa</t>
  </si>
  <si>
    <t>y1995-chun</t>
  </si>
  <si>
    <t>y1995-fall</t>
  </si>
  <si>
    <t>y1995-suzq</t>
  </si>
  <si>
    <t>y1995-xian</t>
  </si>
  <si>
    <t>y1995-jijv</t>
  </si>
  <si>
    <t>y1995-hong</t>
  </si>
  <si>
    <t>y1995-xixj</t>
  </si>
  <si>
    <t>y1996-chun</t>
  </si>
  <si>
    <t>y1996-jizi</t>
  </si>
  <si>
    <t>y1997-zlin</t>
  </si>
  <si>
    <t>y1998-zqiu</t>
  </si>
  <si>
    <t>y1999-zlin</t>
  </si>
  <si>
    <t>y1999-zqiu</t>
  </si>
  <si>
    <t>y2002-rain</t>
  </si>
  <si>
    <t>y2003-zlin</t>
  </si>
  <si>
    <t>y2003-hawa</t>
  </si>
  <si>
    <t>y2006-hiki</t>
  </si>
  <si>
    <t>y2006-duiz</t>
  </si>
  <si>
    <t>y2006-reun</t>
  </si>
  <si>
    <t>y2006-reus</t>
  </si>
  <si>
    <t>y2006-chun</t>
  </si>
  <si>
    <t>y2008-zlin</t>
  </si>
  <si>
    <t>y2008-zqiu</t>
  </si>
  <si>
    <t>y2008-crbn</t>
  </si>
  <si>
    <t>y2008-snow</t>
  </si>
  <si>
    <t>y2009-slan</t>
  </si>
  <si>
    <t>y2009-news</t>
  </si>
  <si>
    <t>y2009-zqiu</t>
  </si>
  <si>
    <t>y2009-trip</t>
  </si>
  <si>
    <t>y2010-rain</t>
  </si>
  <si>
    <t>y2010-ymei</t>
  </si>
  <si>
    <t>y2010-fiji</t>
  </si>
  <si>
    <t>y2010-fijk</t>
  </si>
  <si>
    <t>y2010-fijx</t>
  </si>
  <si>
    <t>y2010-shan</t>
  </si>
  <si>
    <t>y2010-zqiu</t>
  </si>
  <si>
    <t>y2010-fall</t>
  </si>
  <si>
    <t>y2010-meng</t>
  </si>
  <si>
    <t>y2011-zhou</t>
  </si>
  <si>
    <t>y2011-rain</t>
  </si>
  <si>
    <t>y2011-chen</t>
  </si>
  <si>
    <t>y2011-newy</t>
  </si>
  <si>
    <t>y2011-yexn</t>
  </si>
  <si>
    <t>y2011-refx</t>
  </si>
  <si>
    <t>y2011-douh</t>
  </si>
  <si>
    <t>y2011-meng</t>
  </si>
  <si>
    <t>y2011-fall</t>
  </si>
  <si>
    <t>y2011-cali</t>
  </si>
  <si>
    <t>y2011-suke</t>
  </si>
  <si>
    <t>y2012-shan</t>
  </si>
  <si>
    <t>y2012-fall</t>
  </si>
  <si>
    <t>y2013-sick</t>
  </si>
  <si>
    <t>y2014-xiyn</t>
  </si>
  <si>
    <t>y2014-noon</t>
  </si>
  <si>
    <t>y2014-chun</t>
  </si>
  <si>
    <t>y2014-zlin</t>
  </si>
  <si>
    <t>y2014-kyun</t>
  </si>
  <si>
    <t>y2014-rain</t>
  </si>
  <si>
    <t>y2014-yaan</t>
  </si>
  <si>
    <t>y2014-wulv</t>
  </si>
  <si>
    <t>y2014-xxue</t>
  </si>
  <si>
    <t>y2014-zhao</t>
  </si>
  <si>
    <t>y2014-fall</t>
  </si>
  <si>
    <t>y2015-dong</t>
  </si>
  <si>
    <t>y2015-gaoy</t>
  </si>
  <si>
    <t>y2015-dale</t>
  </si>
  <si>
    <t>y2016-chun</t>
  </si>
  <si>
    <t>y2016-bing</t>
  </si>
  <si>
    <t>y2016-xian</t>
  </si>
  <si>
    <t>y2016-jing</t>
  </si>
  <si>
    <t>y2016-anhw</t>
  </si>
  <si>
    <t>y2017-egon</t>
  </si>
  <si>
    <t>y2017-anni</t>
  </si>
  <si>
    <t>y2017-chun</t>
  </si>
  <si>
    <t>y2017-hawa</t>
  </si>
  <si>
    <t>y2018-jing</t>
  </si>
  <si>
    <t>y2019-nzlh</t>
  </si>
  <si>
    <t>y2019-nzlw</t>
  </si>
  <si>
    <t>y2019-nzlp</t>
  </si>
  <si>
    <t>y2019-nzlg</t>
  </si>
  <si>
    <t>y2020-kong</t>
  </si>
  <si>
    <t>y2020-zlin</t>
  </si>
  <si>
    <t>y2020-fall</t>
  </si>
  <si>
    <t>y2020-meng</t>
  </si>
  <si>
    <t>y2020-kosm</t>
  </si>
  <si>
    <t>y2020-pusa</t>
  </si>
  <si>
    <t>y2020-shui</t>
  </si>
  <si>
    <t>y2020-xing</t>
  </si>
  <si>
    <t>y2021-juej</t>
  </si>
  <si>
    <t>y2021-misc</t>
  </si>
  <si>
    <t>y2021-newy</t>
  </si>
  <si>
    <t>y2021-jan8</t>
  </si>
  <si>
    <t>y2021-ming</t>
  </si>
  <si>
    <t>y2021-move</t>
  </si>
  <si>
    <t>y2021-ying</t>
  </si>
  <si>
    <t>y2021-puri</t>
  </si>
  <si>
    <t>y2021-sava</t>
  </si>
  <si>
    <t>y2021-summ</t>
  </si>
  <si>
    <t>y2021-kong</t>
  </si>
  <si>
    <t>y2021-zlin</t>
  </si>
  <si>
    <t>y2021-zhib</t>
  </si>
  <si>
    <t>y2021-bing</t>
  </si>
  <si>
    <t>y2021-taot</t>
  </si>
  <si>
    <t>y2021-ever</t>
  </si>
  <si>
    <t>y2021-book</t>
  </si>
  <si>
    <t>y2021-zqiu</t>
  </si>
  <si>
    <t>y2021-guiz</t>
  </si>
  <si>
    <t>y2021-shen</t>
  </si>
  <si>
    <t>2021-11-31</t>
  </si>
  <si>
    <t>y2021-fall</t>
  </si>
  <si>
    <t>y2022-read</t>
  </si>
  <si>
    <t>y2022-chun</t>
  </si>
  <si>
    <t>y2022-ruzi</t>
  </si>
  <si>
    <t>y2022-nian</t>
  </si>
  <si>
    <t>y2022-anni</t>
  </si>
  <si>
    <t>y2022-reun</t>
  </si>
  <si>
    <t>y2022-fall</t>
  </si>
  <si>
    <t>y2022-esky</t>
  </si>
  <si>
    <t>y2022-rain</t>
  </si>
  <si>
    <t>y2023-zanz</t>
  </si>
  <si>
    <t>y2023-sant</t>
  </si>
  <si>
    <t>y2023-bypu</t>
  </si>
  <si>
    <t>y2023-dshi</t>
  </si>
  <si>
    <t>y2023-xiuz</t>
  </si>
  <si>
    <t>y2023-zgan</t>
  </si>
  <si>
    <t>y2023-hang</t>
  </si>
  <si>
    <t>y2023-ddyq</t>
  </si>
  <si>
    <t>y2023-wtan</t>
  </si>
  <si>
    <t>y2023-xihu</t>
  </si>
  <si>
    <t>y2023-xing</t>
  </si>
  <si>
    <t>y2023-nilv</t>
  </si>
  <si>
    <t>y2023-feix</t>
  </si>
  <si>
    <t>y2023-sick</t>
  </si>
  <si>
    <t>y2023-ping</t>
  </si>
  <si>
    <t>y2023-hlfz</t>
  </si>
  <si>
    <t>y2023-jijv</t>
  </si>
  <si>
    <t>y2024-dong</t>
  </si>
  <si>
    <t>y2024-vday</t>
  </si>
  <si>
    <t>y2024-time</t>
  </si>
  <si>
    <t>y2024-wulv</t>
  </si>
  <si>
    <t>y2024-zhai</t>
  </si>
  <si>
    <t>y2024-deut</t>
  </si>
  <si>
    <t>y2024-kyun</t>
  </si>
  <si>
    <t>y2025-qilv</t>
  </si>
  <si>
    <t>y2025-geci</t>
  </si>
  <si>
    <t>y2025-agen</t>
  </si>
  <si>
    <t>y2025-daof</t>
  </si>
  <si>
    <t>y2025-kyun</t>
  </si>
  <si>
    <t>y2025-yeli</t>
  </si>
  <si>
    <t>y2025-xihu</t>
  </si>
  <si>
    <t>y2025-zhua</t>
  </si>
  <si>
    <t>y2025-ylin</t>
  </si>
  <si>
    <t>y2025-sava</t>
  </si>
  <si>
    <t>y2025-zgan</t>
  </si>
  <si>
    <t>y2025-xind</t>
  </si>
  <si>
    <t>y2025-yyao</t>
  </si>
  <si>
    <t>y2025-gift</t>
  </si>
  <si>
    <t>y2025-yibj</t>
  </si>
  <si>
    <t>y2025-bing</t>
  </si>
  <si>
    <t>y2025-zeng</t>
  </si>
  <si>
    <t>y2025-emgc</t>
  </si>
  <si>
    <t>y2025-xian</t>
  </si>
  <si>
    <t>y2025-thti</t>
  </si>
  <si>
    <t>y2026-chun</t>
  </si>
  <si>
    <t>y2026-tiji</t>
  </si>
  <si>
    <t>y2026-maos</t>
  </si>
  <si>
    <t>y2026-teji</t>
  </si>
  <si>
    <t>y2026-zggk</t>
  </si>
  <si>
    <t>y2026-xiji</t>
  </si>
  <si>
    <t>y2026-nigu</t>
  </si>
  <si>
    <t>y2026-post</t>
  </si>
  <si>
    <t>七言</t>
    <phoneticPr fontId="2" type="noConversion"/>
  </si>
  <si>
    <t>SEP</t>
    <phoneticPr fontId="2" type="noConversion"/>
  </si>
  <si>
    <t>Tag</t>
    <phoneticPr fontId="2" type="noConversion"/>
  </si>
  <si>
    <t>nostalgia</t>
  </si>
  <si>
    <t>holiday</t>
  </si>
  <si>
    <t>courtesy</t>
  </si>
  <si>
    <t>lyrical</t>
  </si>
  <si>
    <t>trip</t>
  </si>
  <si>
    <t>reading</t>
  </si>
  <si>
    <t>inspiration</t>
  </si>
  <si>
    <t>commentary</t>
  </si>
  <si>
    <t>scenery</t>
  </si>
  <si>
    <t>musings</t>
  </si>
  <si>
    <t>memo</t>
  </si>
  <si>
    <t>memo</t>
    <phoneticPr fontId="2" type="noConversion"/>
  </si>
  <si>
    <t>y1983-qing</t>
    <phoneticPr fontId="2" type="noConversion"/>
  </si>
  <si>
    <t>y1983-jyou</t>
    <phoneticPr fontId="2" type="noConversion"/>
  </si>
  <si>
    <t>y1995-wulv</t>
    <phoneticPr fontId="2" type="noConversion"/>
  </si>
  <si>
    <t>y2006-fall</t>
    <phoneticPr fontId="2" type="noConversion"/>
  </si>
  <si>
    <t>y2006-meng</t>
    <phoneticPr fontId="2" type="noConversion"/>
  </si>
  <si>
    <t>y2007-nwcl</t>
    <phoneticPr fontId="2" type="noConversion"/>
  </si>
  <si>
    <t>y2007-nwcf</t>
    <phoneticPr fontId="2" type="noConversion"/>
  </si>
  <si>
    <t>y2007-nwcn</t>
    <phoneticPr fontId="2" type="noConversion"/>
  </si>
  <si>
    <r>
      <rPr>
        <sz val="12"/>
        <color theme="1"/>
        <rFont val="Microsoft YaHei UI"/>
        <family val="2"/>
        <charset val="134"/>
      </rPr>
      <t>古诗</t>
    </r>
    <phoneticPr fontId="2" type="noConversion"/>
  </si>
  <si>
    <t>y2025-hong</t>
    <phoneticPr fontId="2" type="noConversion"/>
  </si>
  <si>
    <r>
      <rPr>
        <sz val="12"/>
        <color theme="1"/>
        <rFont val="Microsoft YaHei UI"/>
        <family val="2"/>
        <charset val="134"/>
      </rPr>
      <t>初春小住随笔</t>
    </r>
    <phoneticPr fontId="2" type="noConversion"/>
  </si>
  <si>
    <r>
      <rPr>
        <sz val="12"/>
        <color theme="1"/>
        <rFont val="Microsoft YaHei UI"/>
        <family val="2"/>
        <charset val="134"/>
      </rPr>
      <t>七言绝句</t>
    </r>
    <phoneticPr fontId="2" type="noConversion"/>
  </si>
  <si>
    <r>
      <rPr>
        <sz val="12"/>
        <color theme="1"/>
        <rFont val="Microsoft YaHei UI"/>
        <family val="2"/>
        <charset val="134"/>
      </rPr>
      <t>旅途小记</t>
    </r>
    <phoneticPr fontId="2" type="noConversion"/>
  </si>
  <si>
    <r>
      <rPr>
        <sz val="12"/>
        <color theme="1"/>
        <rFont val="Microsoft YaHei UI"/>
        <family val="2"/>
        <charset val="134"/>
      </rPr>
      <t>论毛词</t>
    </r>
    <phoneticPr fontId="2" type="noConversion"/>
  </si>
  <si>
    <r>
      <rPr>
        <sz val="12"/>
        <color theme="1"/>
        <rFont val="Microsoft YaHei UI"/>
        <family val="2"/>
        <charset val="134"/>
      </rPr>
      <t>晨雨</t>
    </r>
    <r>
      <rPr>
        <sz val="12"/>
        <color theme="1"/>
        <rFont val="Microsoft YaHei"/>
        <family val="2"/>
        <charset val="134"/>
      </rPr>
      <t>特纪</t>
    </r>
    <phoneticPr fontId="2" type="noConversion"/>
  </si>
  <si>
    <t>论改革开放之中国</t>
    <phoneticPr fontId="2" type="noConversion"/>
  </si>
  <si>
    <t>新韵记梦九章附习对一首</t>
    <phoneticPr fontId="2" type="noConversion"/>
  </si>
  <si>
    <t>网帖</t>
    <phoneticPr fontId="2" type="noConversion"/>
  </si>
  <si>
    <t>y2007-rain</t>
    <phoneticPr fontId="2" type="noConversion"/>
  </si>
  <si>
    <t>y2008-zlin</t>
    <phoneticPr fontId="2" type="noConversion"/>
  </si>
  <si>
    <t>hiking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</si>
</sst>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m/dd;@"/>
  </numFmts>
  <fonts count="18">
    <font>
      <sz val="12"/>
      <color theme="1"/>
      <name val="等线"/>
      <charset val="134"/>
      <scheme val="minor"/>
    </font>
    <font>
      <sz val="12"/>
      <color indexed="8"/>
      <name val="等线"/>
      <family val="4"/>
      <charset val="134"/>
    </font>
    <font>
      <sz val="9"/>
      <name val="等线"/>
      <family val="4"/>
      <charset val="134"/>
    </font>
    <font>
      <b/>
      <sz val="12"/>
      <color indexed="8"/>
      <name val="等线"/>
      <family val="4"/>
      <charset val="134"/>
    </font>
    <font>
      <sz val="9"/>
      <name val="等线"/>
      <family val="4"/>
      <charset val="134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Microsoft YaHei"/>
      <family val="2"/>
      <charset val="134"/>
    </font>
    <font>
      <sz val="12"/>
      <color theme="1"/>
      <name val="FangSong"/>
      <family val="3"/>
      <charset val="134"/>
    </font>
    <font>
      <b/>
      <sz val="12"/>
      <color theme="1"/>
      <name val="Microsoft YaHei"/>
      <family val="2"/>
      <charset val="134"/>
    </font>
    <font>
      <sz val="12"/>
      <color indexed="8"/>
      <name val="Calibri"/>
      <family val="2"/>
    </font>
    <font>
      <b/>
      <sz val="12"/>
      <color indexed="8"/>
      <name val="Microsoft YaHei UI"/>
      <family val="2"/>
      <charset val="134"/>
    </font>
    <font>
      <sz val="12"/>
      <color theme="1"/>
      <name val="Microsoft YaHei UI"/>
      <family val="2"/>
      <charset val="134"/>
    </font>
    <font>
      <sz val="12"/>
      <color indexed="8"/>
      <name val="Microsoft YaHei UI"/>
      <family val="2"/>
      <charset val="134"/>
    </font>
    <font>
      <sz val="12"/>
      <color rgb="FF000000"/>
      <name val="Microsoft YaHei"/>
      <family val="2"/>
      <charset val="134"/>
    </font>
    <font>
      <sz val="12"/>
      <color theme="1"/>
      <name val="Calibri"/>
      <family val="2"/>
      <charset val="134"/>
    </font>
    <font>
      <sz val="12"/>
      <color theme="1"/>
      <name val="Consolas"/>
      <family val="2"/>
    </font>
    <font>
      <b/>
      <sz val="12"/>
      <color theme="1"/>
      <name val="Consolas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 style="thin">
        <color rgb="FF44B3E1"/>
      </right>
      <top style="thin">
        <color rgb="FF44B3E1"/>
      </top>
      <bottom style="thin">
        <color rgb="FF44B3E1"/>
      </bottom>
      <diagonal/>
    </border>
    <border>
      <left style="thin">
        <color theme="3" tint="0.24994659260841701"/>
      </left>
      <right style="dotted">
        <color theme="4" tint="0.59996337778862885"/>
      </right>
      <top style="thin">
        <color theme="3" tint="0.24994659260841701"/>
      </top>
      <bottom style="dotted">
        <color theme="4" tint="0.59996337778862885"/>
      </bottom>
      <diagonal/>
    </border>
    <border>
      <left style="dotted">
        <color theme="4" tint="0.59996337778862885"/>
      </left>
      <right style="thin">
        <color theme="3" tint="0.24994659260841701"/>
      </right>
      <top style="thin">
        <color theme="3" tint="0.24994659260841701"/>
      </top>
      <bottom style="dotted">
        <color theme="4" tint="0.59996337778862885"/>
      </bottom>
      <diagonal/>
    </border>
    <border>
      <left style="thin">
        <color theme="3" tint="0.24994659260841701"/>
      </left>
      <right style="dotted">
        <color theme="4" tint="0.59996337778862885"/>
      </right>
      <top style="dotted">
        <color theme="4" tint="0.59996337778862885"/>
      </top>
      <bottom style="dotted">
        <color theme="4" tint="0.59996337778862885"/>
      </bottom>
      <diagonal/>
    </border>
    <border>
      <left style="dotted">
        <color theme="4" tint="0.59996337778862885"/>
      </left>
      <right style="thin">
        <color theme="3" tint="0.24994659260841701"/>
      </right>
      <top style="dotted">
        <color theme="4" tint="0.59996337778862885"/>
      </top>
      <bottom style="dotted">
        <color theme="4" tint="0.59996337778862885"/>
      </bottom>
      <diagonal/>
    </border>
    <border>
      <left style="thin">
        <color theme="3" tint="0.24994659260841701"/>
      </left>
      <right style="dotted">
        <color theme="4" tint="0.59996337778862885"/>
      </right>
      <top style="dotted">
        <color theme="4" tint="0.59996337778862885"/>
      </top>
      <bottom style="thin">
        <color theme="3" tint="0.24994659260841701"/>
      </bottom>
      <diagonal/>
    </border>
    <border>
      <left style="dotted">
        <color theme="4" tint="0.59996337778862885"/>
      </left>
      <right style="thin">
        <color theme="3" tint="0.24994659260841701"/>
      </right>
      <top style="dotted">
        <color theme="4" tint="0.59996337778862885"/>
      </top>
      <bottom style="thin">
        <color theme="3" tint="0.24994659260841701"/>
      </bottom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 style="thin">
        <color theme="3" tint="0.24994659260841701"/>
      </left>
      <right style="thin">
        <color theme="3" tint="0.24994659260841701"/>
      </right>
      <top style="thin">
        <color theme="3" tint="0.24994659260841701"/>
      </top>
      <bottom style="dotted">
        <color theme="4" tint="0.59996337778862885"/>
      </bottom>
      <diagonal/>
    </border>
    <border>
      <left style="thin">
        <color theme="3" tint="0.24994659260841701"/>
      </left>
      <right style="thin">
        <color theme="3" tint="0.24994659260841701"/>
      </right>
      <top style="dotted">
        <color theme="4" tint="0.59996337778862885"/>
      </top>
      <bottom style="dotted">
        <color theme="4" tint="0.59996337778862885"/>
      </bottom>
      <diagonal/>
    </border>
    <border>
      <left style="thin">
        <color theme="3" tint="0.24994659260841701"/>
      </left>
      <right style="thin">
        <color theme="3" tint="0.24994659260841701"/>
      </right>
      <top style="dotted">
        <color theme="4" tint="0.59996337778862885"/>
      </top>
      <bottom style="thin">
        <color theme="3" tint="0.24994659260841701"/>
      </bottom>
      <diagonal/>
    </border>
    <border>
      <left style="thin">
        <color theme="3" tint="0.24994659260841701"/>
      </left>
      <right style="dotted">
        <color theme="4" tint="0.59996337778862885"/>
      </right>
      <top style="thin">
        <color theme="3" tint="0.24994659260841701"/>
      </top>
      <bottom style="thin">
        <color theme="3" tint="0.24994659260841701"/>
      </bottom>
      <diagonal/>
    </border>
    <border>
      <left style="dotted">
        <color theme="4" tint="0.59996337778862885"/>
      </left>
      <right style="thin">
        <color theme="3" tint="0.24994659260841701"/>
      </right>
      <top style="thin">
        <color theme="3" tint="0.24994659260841701"/>
      </top>
      <bottom style="thin">
        <color theme="3" tint="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/>
      <diagonal/>
    </border>
    <border>
      <left style="thin">
        <color rgb="FF999999"/>
      </left>
      <right style="medium">
        <color theme="2" tint="-0.24994659260841701"/>
      </right>
      <top style="medium">
        <color theme="2" tint="-0.24994659260841701"/>
      </top>
      <bottom/>
      <diagonal/>
    </border>
    <border>
      <left style="medium">
        <color theme="2" tint="-0.24994659260841701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theme="2" tint="-0.24994659260841701"/>
      </right>
      <top style="thin">
        <color rgb="FF999999"/>
      </top>
      <bottom/>
      <diagonal/>
    </border>
    <border>
      <left style="medium">
        <color theme="2" tint="-0.24994659260841701"/>
      </left>
      <right/>
      <top/>
      <bottom/>
      <diagonal/>
    </border>
    <border>
      <left style="thin">
        <color rgb="FF999999"/>
      </left>
      <right style="medium">
        <color theme="2" tint="-0.24994659260841701"/>
      </right>
      <top/>
      <bottom/>
      <diagonal/>
    </border>
    <border>
      <left style="medium">
        <color theme="2" tint="-0.24994659260841701"/>
      </left>
      <right/>
      <top style="thin">
        <color rgb="FF999999"/>
      </top>
      <bottom style="medium">
        <color theme="2" tint="-0.24994659260841701"/>
      </bottom>
      <diagonal/>
    </border>
    <border>
      <left style="thin">
        <color rgb="FF999999"/>
      </left>
      <right style="medium">
        <color theme="2" tint="-0.24994659260841701"/>
      </right>
      <top style="thin">
        <color rgb="FF999999"/>
      </top>
      <bottom style="medium">
        <color theme="2" tint="-0.24994659260841701"/>
      </bottom>
      <diagonal/>
    </border>
    <border>
      <left/>
      <right/>
      <top/>
      <bottom style="dotted">
        <color theme="2" tint="-0.24994659260841701"/>
      </bottom>
      <diagonal/>
    </border>
    <border>
      <left/>
      <right/>
      <top style="dotted">
        <color theme="2" tint="-0.24994659260841701"/>
      </top>
      <bottom style="dotted">
        <color theme="2" tint="-0.24994659260841701"/>
      </bottom>
      <diagonal/>
    </border>
    <border>
      <left/>
      <right/>
      <top style="dotted">
        <color theme="2" tint="-0.24994659260841701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pivotButton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2" xfId="0" pivotButton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15" xfId="0" applyBorder="1" applyAlignment="1">
      <alignment horizontal="center" vertical="center"/>
    </xf>
    <xf numFmtId="0" fontId="0" fillId="0" borderId="15" xfId="0" pivotButton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pivotButton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23" xfId="0" pivotButton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177" fontId="16" fillId="0" borderId="0" xfId="0" applyNumberFormat="1" applyFont="1" applyAlignment="1">
      <alignment horizontal="center" vertical="center"/>
    </xf>
    <xf numFmtId="177" fontId="16" fillId="0" borderId="0" xfId="0" applyNumberFormat="1" applyFont="1">
      <alignment vertical="center"/>
    </xf>
    <xf numFmtId="0" fontId="17" fillId="0" borderId="1" xfId="0" applyFon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/>
    </xf>
    <xf numFmtId="0" fontId="0" fillId="0" borderId="28" xfId="0" applyNumberFormat="1" applyBorder="1" applyAlignment="1">
      <alignment horizontal="center" vertical="center"/>
    </xf>
    <xf numFmtId="0" fontId="0" fillId="0" borderId="29" xfId="0" applyNumberFormat="1" applyBorder="1" applyAlignment="1">
      <alignment horizontal="center" vertical="center"/>
    </xf>
    <xf numFmtId="0" fontId="0" fillId="0" borderId="30" xfId="0" applyNumberFormat="1" applyBorder="1" applyAlignment="1">
      <alignment horizontal="center" vertical="center"/>
    </xf>
    <xf numFmtId="0" fontId="0" fillId="0" borderId="31" xfId="0" applyNumberFormat="1" applyBorder="1" applyAlignment="1">
      <alignment horizontal="center" vertical="center"/>
    </xf>
  </cellXfs>
  <cellStyles count="1">
    <cellStyle name="Normal" xfId="0" builtinId="0"/>
  </cellStyles>
  <dxfs count="544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alignment horizontal="center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alignment horizontal="center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alignment horizontal="center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alignment horizontal="center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border>
        <left style="medium">
          <color theme="2" tint="-0.24994659260841701"/>
        </left>
        <right style="medium">
          <color theme="2" tint="-0.24994659260841701"/>
        </right>
        <top style="medium">
          <color theme="2" tint="-0.24994659260841701"/>
        </top>
        <bottom style="medium">
          <color theme="2" tint="-0.24994659260841701"/>
        </bottom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border>
        <left style="medium">
          <color theme="2" tint="-0.24994659260841701"/>
        </left>
        <right style="medium">
          <color theme="2" tint="-0.24994659260841701"/>
        </right>
        <top style="medium">
          <color theme="2" tint="-0.24994659260841701"/>
        </top>
        <bottom style="medium">
          <color theme="2" tint="-0.24994659260841701"/>
        </bottom>
      </border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alignment horizontal="center"/>
    </dxf>
    <dxf>
      <alignment horizontal="center"/>
    </dxf>
    <dxf>
      <alignment horizontal="left"/>
    </dxf>
    <dxf>
      <border>
        <left style="medium">
          <color theme="2" tint="-0.24994659260841701"/>
        </left>
        <right style="medium">
          <color theme="2" tint="-0.24994659260841701"/>
        </right>
        <top style="medium">
          <color theme="2" tint="-0.24994659260841701"/>
        </top>
        <bottom style="medium">
          <color theme="2" tint="-0.24994659260841701"/>
        </bottom>
      </border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border>
        <vertical style="dotted">
          <color theme="2" tint="-0.24994659260841701"/>
        </vertical>
        <horizontal style="dotted">
          <color theme="2" tint="-0.24994659260841701"/>
        </horizontal>
      </border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border>
        <left style="medium">
          <color theme="2" tint="-0.24994659260841701"/>
        </left>
        <right style="medium">
          <color theme="2" tint="-0.24994659260841701"/>
        </right>
        <top style="medium">
          <color theme="2" tint="-0.24994659260841701"/>
        </top>
        <bottom style="medium">
          <color theme="2" tint="-0.24994659260841701"/>
        </bottom>
      </border>
    </dxf>
    <dxf>
      <alignment horizontal="lef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alignment horizontal="center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numFmt numFmtId="176" formatCode="#,##0_ "/>
    </dxf>
    <dxf>
      <numFmt numFmtId="176" formatCode="#,##0_ "/>
    </dxf>
    <dxf>
      <alignment horizontal="center"/>
    </dxf>
    <dxf>
      <alignment horizontal="center"/>
    </dxf>
    <dxf>
      <alignment horizontal="center"/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border>
        <left style="thin">
          <color theme="3" tint="0.24994659260841701"/>
        </left>
        <right style="thin">
          <color theme="3" tint="0.24994659260841701"/>
        </right>
        <top style="thin">
          <color theme="3" tint="0.24994659260841701"/>
        </top>
        <bottom style="thin">
          <color theme="3" tint="0.24994659260841701"/>
        </bottom>
        <vertical style="dotted">
          <color theme="4" tint="0.59996337778862885"/>
        </vertical>
        <horizontal style="dotted">
          <color theme="4" tint="0.59996337778862885"/>
        </horizontal>
      </border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 indent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onsolas"/>
        <scheme val="none"/>
      </font>
      <numFmt numFmtId="177" formatCode="yyyy/mm/dd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7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[shiji.xlsx]Pivot!Group-By-Year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1600"/>
              <a:t>Poems Count</a:t>
            </a:r>
            <a:r>
              <a:rPr lang="en-US" altLang="zh-CN" sz="1600" baseline="0"/>
              <a:t> By Year</a:t>
            </a:r>
            <a:endParaRPr lang="en-US" altLang="zh-CN" sz="1600"/>
          </a:p>
        </c:rich>
      </c:tx>
      <c:overlay val="0"/>
      <c:spPr>
        <a:noFill/>
        <a:ln w="25400">
          <a:noFill/>
        </a:ln>
      </c:spPr>
    </c:title>
    <c:autoTitleDeleted val="0"/>
    <c:pivotFmts>
      <c:pivotFmt>
        <c:idx val="0"/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</c:pivotFmt>
      <c:pivotFmt>
        <c:idx val="7"/>
      </c:pivotFmt>
      <c:pivotFmt>
        <c:idx val="8"/>
      </c:pivotFmt>
      <c:pivotFmt>
        <c:idx val="9"/>
      </c:pivotFmt>
      <c:pivotFmt>
        <c:idx val="10"/>
      </c:pivotFmt>
      <c:pivotFmt>
        <c:idx val="11"/>
      </c:pivotFmt>
      <c:pivotFmt>
        <c:idx val="12"/>
      </c:pivotFmt>
      <c:pivotFmt>
        <c:idx val="13"/>
      </c:pivotFmt>
      <c:pivotFmt>
        <c:idx val="14"/>
      </c:pivotFmt>
      <c:pivotFmt>
        <c:idx val="15"/>
      </c:pivotFmt>
      <c:pivotFmt>
        <c:idx val="16"/>
      </c:pivotFmt>
      <c:pivotFmt>
        <c:idx val="17"/>
      </c:pivotFmt>
      <c:pivotFmt>
        <c:idx val="18"/>
      </c:pivotFmt>
      <c:pivotFmt>
        <c:idx val="19"/>
      </c:pivotFmt>
      <c:pivotFmt>
        <c:idx val="20"/>
      </c:pivotFmt>
      <c:pivotFmt>
        <c:idx val="21"/>
      </c:pivotFmt>
      <c:pivotFmt>
        <c:idx val="22"/>
      </c:pivotFmt>
      <c:pivotFmt>
        <c:idx val="23"/>
      </c:pivotFmt>
      <c:pivotFmt>
        <c:idx val="24"/>
      </c:pivotFmt>
      <c:pivotFmt>
        <c:idx val="25"/>
      </c:pivotFmt>
      <c:pivotFmt>
        <c:idx val="26"/>
      </c:pivotFmt>
      <c:pivotFmt>
        <c:idx val="27"/>
      </c:pivotFmt>
      <c:pivotFmt>
        <c:idx val="28"/>
      </c:pivotFmt>
      <c:pivotFmt>
        <c:idx val="29"/>
      </c:pivotFmt>
      <c:pivotFmt>
        <c:idx val="30"/>
      </c:pivotFmt>
      <c:pivotFmt>
        <c:idx val="31"/>
      </c:pivotFmt>
      <c:pivotFmt>
        <c:idx val="32"/>
      </c:pivotFmt>
      <c:pivotFmt>
        <c:idx val="33"/>
      </c:pivotFmt>
      <c:pivotFmt>
        <c:idx val="34"/>
      </c:pivotFmt>
      <c:pivotFmt>
        <c:idx val="35"/>
      </c:pivotFmt>
      <c:pivotFmt>
        <c:idx val="36"/>
        <c:spPr>
          <a:solidFill>
            <a:schemeClr val="accent6">
              <a:lumMod val="60000"/>
              <a:lumOff val="40000"/>
            </a:schemeClr>
          </a:solidFill>
        </c:spPr>
      </c:pivotFmt>
      <c:pivotFmt>
        <c:idx val="37"/>
      </c:pivotFmt>
      <c:pivotFmt>
        <c:idx val="38"/>
        <c:spPr>
          <a:solidFill>
            <a:schemeClr val="accent2">
              <a:lumMod val="60000"/>
              <a:lumOff val="40000"/>
            </a:schemeClr>
          </a:solidFill>
        </c:spPr>
      </c:pivotFmt>
      <c:pivotFmt>
        <c:idx val="39"/>
        <c:spPr>
          <a:solidFill>
            <a:schemeClr val="bg2">
              <a:lumMod val="75000"/>
            </a:schemeClr>
          </a:solidFill>
        </c:spPr>
      </c:pivotFmt>
      <c:pivotFmt>
        <c:idx val="40"/>
        <c:spPr>
          <a:solidFill>
            <a:schemeClr val="accent4">
              <a:lumMod val="40000"/>
              <a:lumOff val="60000"/>
            </a:schemeClr>
          </a:solidFill>
        </c:spPr>
      </c:pivotFmt>
      <c:pivotFmt>
        <c:idx val="41"/>
        <c:spPr>
          <a:solidFill>
            <a:schemeClr val="accent5">
              <a:lumMod val="40000"/>
              <a:lumOff val="60000"/>
            </a:schemeClr>
          </a:solidFill>
        </c:spPr>
      </c:pivotFmt>
    </c:pivotFmts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Pivot!$F$1:$F$2</c:f>
              <c:strCache>
                <c:ptCount val="1"/>
                <c:pt idx="0">
                  <c:v>Total</c:v>
                </c:pt>
              </c:strCache>
            </c:strRef>
          </c:tx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C97-8E4C-8E82-3B0A16C0091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97-8E4C-8E82-3B0A16C0091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BC97-8E4C-8E82-3B0A16C0091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C97-8E4C-8E82-3B0A16C00914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C97-8E4C-8E82-3B0A16C00914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BC97-8E4C-8E82-3B0A16C00914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C97-8E4C-8E82-3B0A16C0091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BC97-8E4C-8E82-3B0A16C00914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BC97-8E4C-8E82-3B0A16C0091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BC97-8E4C-8E82-3B0A16C0091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A-BC97-8E4C-8E82-3B0A16C0091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BC97-8E4C-8E82-3B0A16C00914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C-BC97-8E4C-8E82-3B0A16C0091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BC97-8E4C-8E82-3B0A16C00914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BC97-8E4C-8E82-3B0A16C00914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C97-8E4C-8E82-3B0A16C00914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BC97-8E4C-8E82-3B0A16C00914}"/>
              </c:ext>
            </c:extLst>
          </c:dPt>
          <c:dPt>
            <c:idx val="1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C97-8E4C-8E82-3B0A16C00914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BC97-8E4C-8E82-3B0A16C00914}"/>
              </c:ext>
            </c:extLst>
          </c:dPt>
          <c:dPt>
            <c:idx val="1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C97-8E4C-8E82-3B0A16C00914}"/>
              </c:ext>
            </c:extLst>
          </c:dPt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BC97-8E4C-8E82-3B0A16C00914}"/>
              </c:ext>
            </c:extLst>
          </c:dPt>
          <c:dPt>
            <c:idx val="2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BC97-8E4C-8E82-3B0A16C00914}"/>
              </c:ext>
            </c:extLst>
          </c:dPt>
          <c:dPt>
            <c:idx val="2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C97-8E4C-8E82-3B0A16C00914}"/>
              </c:ext>
            </c:extLst>
          </c:dPt>
          <c:dPt>
            <c:idx val="2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BC97-8E4C-8E82-3B0A16C00914}"/>
              </c:ext>
            </c:extLst>
          </c:dPt>
          <c:dPt>
            <c:idx val="2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C97-8E4C-8E82-3B0A16C00914}"/>
              </c:ext>
            </c:extLst>
          </c:dPt>
          <c:dPt>
            <c:idx val="2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BC97-8E4C-8E82-3B0A16C00914}"/>
              </c:ext>
            </c:extLst>
          </c:dPt>
          <c:dPt>
            <c:idx val="2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C97-8E4C-8E82-3B0A16C00914}"/>
              </c:ext>
            </c:extLst>
          </c:dPt>
          <c:dPt>
            <c:idx val="2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BC97-8E4C-8E82-3B0A16C00914}"/>
              </c:ext>
            </c:extLst>
          </c:dPt>
          <c:dPt>
            <c:idx val="2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BC97-8E4C-8E82-3B0A16C00914}"/>
              </c:ext>
            </c:extLst>
          </c:dPt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C97-8E4C-8E82-3B0A16C00914}"/>
              </c:ext>
            </c:extLst>
          </c:dPt>
          <c:dPt>
            <c:idx val="3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BC97-8E4C-8E82-3B0A16C00914}"/>
              </c:ext>
            </c:extLst>
          </c:dPt>
          <c:dPt>
            <c:idx val="3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C97-8E4C-8E82-3B0A16C00914}"/>
              </c:ext>
            </c:extLst>
          </c:dPt>
          <c:dPt>
            <c:idx val="3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BC97-8E4C-8E82-3B0A16C00914}"/>
              </c:ext>
            </c:extLst>
          </c:dPt>
          <c:dPt>
            <c:idx val="3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BC97-8E4C-8E82-3B0A16C00914}"/>
              </c:ext>
            </c:extLst>
          </c:dPt>
          <c:dPt>
            <c:idx val="3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2-BC97-8E4C-8E82-3B0A16C00914}"/>
              </c:ext>
            </c:extLst>
          </c:dPt>
          <c:dPt>
            <c:idx val="35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3-BC97-8E4C-8E82-3B0A16C00914}"/>
              </c:ext>
            </c:extLst>
          </c:dPt>
          <c:dPt>
            <c:idx val="3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BC97-8E4C-8E82-3B0A16C00914}"/>
              </c:ext>
            </c:extLst>
          </c:dPt>
          <c:dPt>
            <c:idx val="37"/>
            <c:invertIfNegative val="0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5-BC97-8E4C-8E82-3B0A16C00914}"/>
              </c:ext>
            </c:extLst>
          </c:dPt>
          <c:dPt>
            <c:idx val="38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6-BC97-8E4C-8E82-3B0A16C00914}"/>
              </c:ext>
            </c:extLst>
          </c:dPt>
          <c:dPt>
            <c:idx val="39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7-BC97-8E4C-8E82-3B0A16C00914}"/>
              </c:ext>
            </c:extLst>
          </c:dPt>
          <c:dPt>
            <c:idx val="40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28-BC97-8E4C-8E82-3B0A16C00914}"/>
              </c:ext>
            </c:extLst>
          </c:dPt>
          <c:cat>
            <c:strRef>
              <c:f>Pivot!$E$3:$E$44</c:f>
              <c:strCache>
                <c:ptCount val="41"/>
                <c:pt idx="0">
                  <c:v>1979</c:v>
                </c:pt>
                <c:pt idx="1">
                  <c:v>1980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1992</c:v>
                </c:pt>
                <c:pt idx="11">
                  <c:v>1993</c:v>
                </c:pt>
                <c:pt idx="12">
                  <c:v>1994</c:v>
                </c:pt>
                <c:pt idx="13">
                  <c:v>1995</c:v>
                </c:pt>
                <c:pt idx="14">
                  <c:v>1996</c:v>
                </c:pt>
                <c:pt idx="15">
                  <c:v>1997</c:v>
                </c:pt>
                <c:pt idx="16">
                  <c:v>1998</c:v>
                </c:pt>
                <c:pt idx="17">
                  <c:v>1999</c:v>
                </c:pt>
                <c:pt idx="18">
                  <c:v>2002</c:v>
                </c:pt>
                <c:pt idx="19">
                  <c:v>2003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  <c:pt idx="29">
                  <c:v>2015</c:v>
                </c:pt>
                <c:pt idx="30">
                  <c:v>2016</c:v>
                </c:pt>
                <c:pt idx="31">
                  <c:v>2017</c:v>
                </c:pt>
                <c:pt idx="32">
                  <c:v>2018</c:v>
                </c:pt>
                <c:pt idx="33">
                  <c:v>2019</c:v>
                </c:pt>
                <c:pt idx="34">
                  <c:v>2020</c:v>
                </c:pt>
                <c:pt idx="35">
                  <c:v>2021</c:v>
                </c:pt>
                <c:pt idx="36">
                  <c:v>2022</c:v>
                </c:pt>
                <c:pt idx="37">
                  <c:v>2023</c:v>
                </c:pt>
                <c:pt idx="38">
                  <c:v>2024</c:v>
                </c:pt>
                <c:pt idx="39">
                  <c:v>2025</c:v>
                </c:pt>
                <c:pt idx="40">
                  <c:v>2026</c:v>
                </c:pt>
              </c:strCache>
            </c:strRef>
          </c:cat>
          <c:val>
            <c:numRef>
              <c:f>Pivot!$F$3:$F$44</c:f>
              <c:numCache>
                <c:formatCode>General</c:formatCode>
                <c:ptCount val="41"/>
                <c:pt idx="0">
                  <c:v>4</c:v>
                </c:pt>
                <c:pt idx="1">
                  <c:v>2</c:v>
                </c:pt>
                <c:pt idx="2">
                  <c:v>7</c:v>
                </c:pt>
                <c:pt idx="3">
                  <c:v>5</c:v>
                </c:pt>
                <c:pt idx="4">
                  <c:v>5</c:v>
                </c:pt>
                <c:pt idx="5">
                  <c:v>9</c:v>
                </c:pt>
                <c:pt idx="6">
                  <c:v>4</c:v>
                </c:pt>
                <c:pt idx="7">
                  <c:v>2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2</c:v>
                </c:pt>
                <c:pt idx="12">
                  <c:v>8</c:v>
                </c:pt>
                <c:pt idx="13">
                  <c:v>30</c:v>
                </c:pt>
                <c:pt idx="14">
                  <c:v>2</c:v>
                </c:pt>
                <c:pt idx="15">
                  <c:v>1</c:v>
                </c:pt>
                <c:pt idx="16">
                  <c:v>1</c:v>
                </c:pt>
                <c:pt idx="17">
                  <c:v>2</c:v>
                </c:pt>
                <c:pt idx="18">
                  <c:v>1</c:v>
                </c:pt>
                <c:pt idx="19">
                  <c:v>2</c:v>
                </c:pt>
                <c:pt idx="20">
                  <c:v>8</c:v>
                </c:pt>
                <c:pt idx="21">
                  <c:v>4</c:v>
                </c:pt>
                <c:pt idx="22">
                  <c:v>5</c:v>
                </c:pt>
                <c:pt idx="23">
                  <c:v>7</c:v>
                </c:pt>
                <c:pt idx="24">
                  <c:v>30</c:v>
                </c:pt>
                <c:pt idx="25">
                  <c:v>16</c:v>
                </c:pt>
                <c:pt idx="26">
                  <c:v>7</c:v>
                </c:pt>
                <c:pt idx="27">
                  <c:v>1</c:v>
                </c:pt>
                <c:pt idx="28">
                  <c:v>12</c:v>
                </c:pt>
                <c:pt idx="29">
                  <c:v>3</c:v>
                </c:pt>
                <c:pt idx="30">
                  <c:v>5</c:v>
                </c:pt>
                <c:pt idx="31">
                  <c:v>4</c:v>
                </c:pt>
                <c:pt idx="32">
                  <c:v>1</c:v>
                </c:pt>
                <c:pt idx="33">
                  <c:v>5</c:v>
                </c:pt>
                <c:pt idx="34">
                  <c:v>19</c:v>
                </c:pt>
                <c:pt idx="35">
                  <c:v>43</c:v>
                </c:pt>
                <c:pt idx="36">
                  <c:v>9</c:v>
                </c:pt>
                <c:pt idx="37">
                  <c:v>25</c:v>
                </c:pt>
                <c:pt idx="38">
                  <c:v>14</c:v>
                </c:pt>
                <c:pt idx="39">
                  <c:v>31</c:v>
                </c:pt>
                <c:pt idx="4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BC97-8E4C-8E82-3B0A16C00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377480303"/>
        <c:axId val="1"/>
      </c:barChart>
      <c:catAx>
        <c:axId val="377480303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t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"/>
        <c:crosses val="max"/>
        <c:auto val="0"/>
        <c:lblAlgn val="ctr"/>
        <c:lblOffset val="100"/>
        <c:noMultiLvlLbl val="0"/>
      </c:catAx>
      <c:valAx>
        <c:axId val="1"/>
        <c:scaling>
          <c:orientation val="minMax"/>
          <c:max val="45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1270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7480303"/>
        <c:crosses val="max"/>
        <c:crossBetween val="between"/>
      </c:valAx>
      <c:spPr>
        <a:noFill/>
        <a:ln w="25400">
          <a:noFill/>
        </a:ln>
      </c:spPr>
    </c:plotArea>
    <c:plotVisOnly val="0"/>
    <c:dispBlanksAs val="zero"/>
    <c:showDLblsOverMax val="0"/>
  </c:chart>
  <c:spPr>
    <a:solidFill>
      <a:schemeClr val="bg1"/>
    </a:solidFill>
    <a:ln w="1270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[shiji.xlsx]Pivot!By-Years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Poems Count By Decade</a:t>
            </a:r>
          </a:p>
        </c:rich>
      </c:tx>
      <c:layout>
        <c:manualLayout>
          <c:xMode val="edge"/>
          <c:yMode val="edge"/>
          <c:x val="0.3553287495164531"/>
          <c:y val="1.7105263157894738E-2"/>
        </c:manualLayout>
      </c:layout>
      <c:overlay val="0"/>
      <c:spPr>
        <a:noFill/>
        <a:ln w="25400">
          <a:noFill/>
        </a:ln>
      </c:spPr>
    </c:title>
    <c:autoTitleDeleted val="0"/>
    <c:pivotFmts>
      <c:pivotFmt>
        <c:idx val="0"/>
        <c:spPr>
          <a:solidFill>
            <a:schemeClr val="accent1"/>
          </a:solidFill>
          <a:ln w="38100">
            <a:solidFill>
              <a:sysClr val="window" lastClr="FFFFFF"/>
            </a:solidFill>
          </a:ln>
          <a:effectLst/>
        </c:spPr>
        <c:marker>
          <c:symbol val="none"/>
        </c:marker>
        <c:dLbl>
          <c:idx val="0"/>
          <c:spPr>
            <a:noFill/>
            <a:ln w="25400">
              <a:noFill/>
            </a:ln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5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bg2">
              <a:lumMod val="75000"/>
            </a:schemeClr>
          </a:solidFill>
          <a:ln w="38100">
            <a:solidFill>
              <a:sysClr val="window" lastClr="FFFFFF"/>
            </a:solidFill>
          </a:ln>
          <a:effectLst/>
        </c:spPr>
      </c:pivotFmt>
      <c:pivotFmt>
        <c:idx val="2"/>
        <c:spPr>
          <a:solidFill>
            <a:schemeClr val="accent5">
              <a:lumMod val="20000"/>
              <a:lumOff val="80000"/>
            </a:schemeClr>
          </a:solidFill>
          <a:ln w="38100">
            <a:solidFill>
              <a:sysClr val="window" lastClr="FFFFFF"/>
            </a:solidFill>
          </a:ln>
          <a:effectLst/>
        </c:spPr>
      </c:pivotFmt>
      <c:pivotFmt>
        <c:idx val="3"/>
        <c:spPr>
          <a:solidFill>
            <a:schemeClr val="accent6">
              <a:lumMod val="60000"/>
              <a:lumOff val="40000"/>
            </a:schemeClr>
          </a:solidFill>
          <a:ln w="38100">
            <a:solidFill>
              <a:sysClr val="window" lastClr="FFFFFF"/>
            </a:solidFill>
          </a:ln>
          <a:effectLst/>
        </c:spPr>
      </c:pivotFmt>
      <c:pivotFmt>
        <c:idx val="4"/>
        <c:spPr>
          <a:solidFill>
            <a:schemeClr val="accent2">
              <a:lumMod val="40000"/>
              <a:lumOff val="60000"/>
            </a:schemeClr>
          </a:solidFill>
          <a:ln w="38100">
            <a:solidFill>
              <a:sysClr val="window" lastClr="FFFFFF"/>
            </a:solidFill>
          </a:ln>
          <a:effectLst/>
        </c:spPr>
      </c:pivotFmt>
      <c:pivotFmt>
        <c:idx val="5"/>
        <c:spPr>
          <a:solidFill>
            <a:schemeClr val="accent1">
              <a:lumMod val="60000"/>
              <a:lumOff val="40000"/>
            </a:schemeClr>
          </a:solidFill>
          <a:ln w="38100">
            <a:solidFill>
              <a:sysClr val="window" lastClr="FFFFFF"/>
            </a:solidFill>
          </a:ln>
          <a:effectLst/>
        </c:spPr>
      </c:pivotFmt>
      <c:pivotFmt>
        <c:idx val="6"/>
        <c:spPr>
          <a:solidFill>
            <a:srgbClr val="FF7E79"/>
          </a:solidFill>
          <a:ln w="38100">
            <a:solidFill>
              <a:sysClr val="window" lastClr="FFFFFF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1.6541173240825088E-2"/>
          <c:y val="8.3631060920016584E-2"/>
          <c:w val="0.96374808141058432"/>
          <c:h val="0.80016452548694572"/>
        </c:manualLayout>
      </c:layout>
      <c:pieChart>
        <c:varyColors val="0"/>
        <c:ser>
          <c:idx val="0"/>
          <c:order val="0"/>
          <c:tx>
            <c:strRef>
              <c:f>Pivot!$I$26:$I$27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 w="38100">
              <a:solidFill>
                <a:sysClr val="window" lastClr="FFFFFF"/>
              </a:solidFill>
            </a:ln>
            <a:effectLst/>
          </c:spPr>
          <c:dPt>
            <c:idx val="0"/>
            <c:bubble3D val="0"/>
            <c:explosion val="5"/>
            <c:spPr>
              <a:solidFill>
                <a:schemeClr val="bg2">
                  <a:lumMod val="75000"/>
                </a:schemeClr>
              </a:solidFill>
              <a:ln w="38100">
                <a:solidFill>
                  <a:sysClr val="window" lastClr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8723-FB4C-B66E-7E9F44D43C29}"/>
              </c:ext>
            </c:extLst>
          </c:dPt>
          <c:dPt>
            <c:idx val="1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38100">
                <a:solidFill>
                  <a:sysClr val="window" lastClr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723-FB4C-B66E-7E9F44D43C29}"/>
              </c:ext>
            </c:extLst>
          </c:dPt>
          <c:dPt>
            <c:idx val="2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38100">
                <a:solidFill>
                  <a:sysClr val="window" lastClr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723-FB4C-B66E-7E9F44D43C29}"/>
              </c:ext>
            </c:extLst>
          </c:dPt>
          <c:dPt>
            <c:idx val="3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38100">
                <a:solidFill>
                  <a:sysClr val="window" lastClr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723-FB4C-B66E-7E9F44D43C29}"/>
              </c:ext>
            </c:extLst>
          </c:dPt>
          <c:dPt>
            <c:idx val="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38100">
                <a:solidFill>
                  <a:sysClr val="window" lastClr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723-FB4C-B66E-7E9F44D43C29}"/>
              </c:ext>
            </c:extLst>
          </c:dPt>
          <c:dPt>
            <c:idx val="5"/>
            <c:bubble3D val="0"/>
            <c:spPr>
              <a:solidFill>
                <a:srgbClr val="FF7E79"/>
              </a:solidFill>
              <a:ln w="38100">
                <a:solidFill>
                  <a:sysClr val="window" lastClr="FFFFFF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723-FB4C-B66E-7E9F44D43C2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Pivot!$H$28:$H$34</c:f>
              <c:strCache>
                <c:ptCount val="6"/>
                <c:pt idx="0">
                  <c:v>1970</c:v>
                </c:pt>
                <c:pt idx="1">
                  <c:v>1980</c:v>
                </c:pt>
                <c:pt idx="2">
                  <c:v>1990</c:v>
                </c:pt>
                <c:pt idx="3">
                  <c:v>2000</c:v>
                </c:pt>
                <c:pt idx="4">
                  <c:v>2010</c:v>
                </c:pt>
                <c:pt idx="5">
                  <c:v>2020</c:v>
                </c:pt>
              </c:strCache>
            </c:strRef>
          </c:cat>
          <c:val>
            <c:numRef>
              <c:f>Pivot!$I$28:$I$34</c:f>
              <c:numCache>
                <c:formatCode>General</c:formatCode>
                <c:ptCount val="6"/>
                <c:pt idx="0">
                  <c:v>4</c:v>
                </c:pt>
                <c:pt idx="1">
                  <c:v>37</c:v>
                </c:pt>
                <c:pt idx="2">
                  <c:v>47</c:v>
                </c:pt>
                <c:pt idx="3">
                  <c:v>27</c:v>
                </c:pt>
                <c:pt idx="4">
                  <c:v>84</c:v>
                </c:pt>
                <c:pt idx="5">
                  <c:v>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723-FB4C-B66E-7E9F44D43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320"/>
      </c:pie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4334539600933402"/>
          <c:y val="0.91402822483407953"/>
          <c:w val="0.7133090831950285"/>
          <c:h val="5.834016586808140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5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Poems Count By Seasons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2.1164453012530827E-2"/>
          <c:y val="8.2499311711910134E-2"/>
          <c:w val="0.95131179349799078"/>
          <c:h val="0.83688827707725344"/>
        </c:manualLayout>
      </c:layout>
      <c:pieChart>
        <c:varyColors val="1"/>
        <c:ser>
          <c:idx val="0"/>
          <c:order val="0"/>
          <c:tx>
            <c:v>Count By Seasons</c:v>
          </c:tx>
          <c:spPr>
            <a:ln w="4445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bg2">
                  <a:lumMod val="75000"/>
                </a:schemeClr>
              </a:solidFill>
              <a:ln w="444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6152-C946-A482-537C11DA8CBA}"/>
              </c:ext>
            </c:extLst>
          </c:dPt>
          <c:dPt>
            <c:idx val="1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 w="444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152-C946-A482-537C11DA8CBA}"/>
              </c:ext>
            </c:extLst>
          </c:dPt>
          <c:dPt>
            <c:idx val="2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 w="444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6152-C946-A482-537C11DA8CBA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4445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152-C946-A482-537C11DA8CB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Pivot!$H$3:$H$6</c:f>
              <c:strCache>
                <c:ptCount val="4"/>
                <c:pt idx="0">
                  <c:v>Winter</c:v>
                </c:pt>
                <c:pt idx="1">
                  <c:v>Spring</c:v>
                </c:pt>
                <c:pt idx="2">
                  <c:v>Summer</c:v>
                </c:pt>
                <c:pt idx="3">
                  <c:v>Autumn</c:v>
                </c:pt>
              </c:strCache>
            </c:strRef>
          </c:cat>
          <c:val>
            <c:numRef>
              <c:f>Pivot!$I$3:$I$6</c:f>
              <c:numCache>
                <c:formatCode>General</c:formatCode>
                <c:ptCount val="4"/>
                <c:pt idx="0">
                  <c:v>125</c:v>
                </c:pt>
                <c:pt idx="1">
                  <c:v>61</c:v>
                </c:pt>
                <c:pt idx="2">
                  <c:v>62</c:v>
                </c:pt>
                <c:pt idx="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52-C946-A482-537C11DA8C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50"/>
      </c:pieChart>
      <c:spPr>
        <a:noFill/>
        <a:ln w="38100">
          <a:solidFill>
            <a:schemeClr val="bg1"/>
          </a:solidFill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5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Poems Count by Months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1752249273119782E-2"/>
          <c:y val="8.9069764880788507E-2"/>
          <c:w val="0.91649550145376035"/>
          <c:h val="0.80882330268157032"/>
        </c:manualLayout>
      </c:layout>
      <c:pieChart>
        <c:varyColors val="1"/>
        <c:ser>
          <c:idx val="0"/>
          <c:order val="0"/>
          <c:tx>
            <c:v>Count by Months</c:v>
          </c:tx>
          <c:spPr>
            <a:ln w="381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bg2">
                  <a:lumMod val="90000"/>
                </a:schemeClr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C2E6-9647-B1B6-95064DAAEE58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2E6-9647-B1B6-95064DAAEE58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C2E6-9647-B1B6-95064DAAEE58}"/>
              </c:ext>
            </c:extLst>
          </c:dPt>
          <c:dPt>
            <c:idx val="3"/>
            <c:bubble3D val="0"/>
            <c:explosion val="5"/>
            <c:spPr>
              <a:solidFill>
                <a:schemeClr val="accent5">
                  <a:lumMod val="20000"/>
                  <a:lumOff val="80000"/>
                </a:schemeClr>
              </a:solidFill>
              <a:ln w="38100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2E6-9647-B1B6-95064DAAEE58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C2E6-9647-B1B6-95064DAAEE58}"/>
              </c:ext>
            </c:extLst>
          </c:dPt>
          <c:dPt>
            <c:idx val="5"/>
            <c:bubble3D val="0"/>
            <c:spPr>
              <a:solidFill>
                <a:srgbClr val="FF7E79"/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C2E6-9647-B1B6-95064DAAEE58}"/>
              </c:ext>
            </c:extLst>
          </c:dPt>
          <c:dPt>
            <c:idx val="6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C2E6-9647-B1B6-95064DAAEE58}"/>
              </c:ext>
            </c:extLst>
          </c:dPt>
          <c:dPt>
            <c:idx val="7"/>
            <c:bubble3D val="0"/>
            <c:spPr>
              <a:solidFill>
                <a:schemeClr val="tx2">
                  <a:lumMod val="50000"/>
                  <a:lumOff val="50000"/>
                </a:schemeClr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C2E6-9647-B1B6-95064DAAEE58}"/>
              </c:ext>
            </c:extLst>
          </c:dPt>
          <c:dPt>
            <c:idx val="8"/>
            <c:bubble3D val="0"/>
            <c:spPr>
              <a:solidFill>
                <a:srgbClr val="0070C0"/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C2E6-9647-B1B6-95064DAAEE58}"/>
              </c:ext>
            </c:extLst>
          </c:dPt>
          <c:dPt>
            <c:idx val="9"/>
            <c:bubble3D val="0"/>
            <c:spPr>
              <a:solidFill>
                <a:schemeClr val="accent2">
                  <a:lumMod val="40000"/>
                  <a:lumOff val="60000"/>
                </a:schemeClr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C2E6-9647-B1B6-95064DAAEE58}"/>
              </c:ext>
            </c:extLst>
          </c:dPt>
          <c:dPt>
            <c:idx val="10"/>
            <c:bubble3D val="0"/>
            <c:spPr>
              <a:solidFill>
                <a:srgbClr val="FFC000"/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A-C2E6-9647-B1B6-95064DAAEE58}"/>
              </c:ext>
            </c:extLst>
          </c:dPt>
          <c:dPt>
            <c:idx val="11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381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B-C2E6-9647-B1B6-95064DAAEE5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5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Pivot!$H$11:$H$22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Pivot!$I$11:$I$22</c:f>
              <c:numCache>
                <c:formatCode>General</c:formatCode>
                <c:ptCount val="12"/>
                <c:pt idx="0">
                  <c:v>28</c:v>
                </c:pt>
                <c:pt idx="1">
                  <c:v>64</c:v>
                </c:pt>
                <c:pt idx="2">
                  <c:v>37</c:v>
                </c:pt>
                <c:pt idx="3">
                  <c:v>11</c:v>
                </c:pt>
                <c:pt idx="4">
                  <c:v>13</c:v>
                </c:pt>
                <c:pt idx="5">
                  <c:v>15</c:v>
                </c:pt>
                <c:pt idx="6">
                  <c:v>14</c:v>
                </c:pt>
                <c:pt idx="7">
                  <c:v>33</c:v>
                </c:pt>
                <c:pt idx="8">
                  <c:v>53</c:v>
                </c:pt>
                <c:pt idx="9">
                  <c:v>25</c:v>
                </c:pt>
                <c:pt idx="10">
                  <c:v>32</c:v>
                </c:pt>
                <c:pt idx="11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2E6-9647-B1B6-95064DAAE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59"/>
      </c:pie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[shiji.xlsx]Pivot!Count-Words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Poem Words</a:t>
            </a:r>
            <a:r>
              <a:rPr lang="en-US" altLang="zh-CN" baseline="0"/>
              <a:t> by Form Type</a:t>
            </a:r>
            <a:endParaRPr lang="en-US" altLang="zh-CN"/>
          </a:p>
        </c:rich>
      </c:tx>
      <c:layout>
        <c:manualLayout>
          <c:xMode val="edge"/>
          <c:yMode val="edge"/>
          <c:x val="0.33845231846019252"/>
          <c:y val="1.5873015873015872E-2"/>
        </c:manualLayout>
      </c:layout>
      <c:overlay val="0"/>
      <c:spPr>
        <a:noFill/>
        <a:ln w="25400">
          <a:noFill/>
        </a:ln>
      </c:spPr>
    </c:title>
    <c:autoTitleDeleted val="0"/>
    <c:pivotFmts>
      <c:pivotFmt>
        <c:idx val="0"/>
        <c:spPr>
          <a:ln w="38100">
            <a:solidFill>
              <a:sysClr val="window" lastClr="FFFFFF"/>
            </a:solidFill>
          </a:ln>
        </c:spPr>
        <c:marker>
          <c:symbol val="none"/>
        </c:marker>
        <c:dLbl>
          <c:idx val="0"/>
          <c:spPr>
            <a:noFill/>
            <a:ln w="25400">
              <a:noFill/>
            </a:ln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E2841">
              <a:lumMod val="25000"/>
              <a:lumOff val="75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2"/>
        <c:spPr>
          <a:solidFill>
            <a:srgbClr val="196B24">
              <a:lumMod val="20000"/>
              <a:lumOff val="8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3"/>
        <c:spPr>
          <a:solidFill>
            <a:srgbClr val="4EA72E"/>
          </a:solidFill>
          <a:ln w="38100">
            <a:solidFill>
              <a:sysClr val="window" lastClr="FFFFFF"/>
            </a:solidFill>
          </a:ln>
        </c:spPr>
      </c:pivotFmt>
      <c:pivotFmt>
        <c:idx val="4"/>
        <c:spPr>
          <a:solidFill>
            <a:srgbClr val="E97132">
              <a:lumMod val="40000"/>
              <a:lumOff val="6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5"/>
        <c:spPr>
          <a:solidFill>
            <a:srgbClr val="E97132">
              <a:lumMod val="60000"/>
              <a:lumOff val="4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6"/>
        <c:spPr>
          <a:solidFill>
            <a:srgbClr val="FFC000"/>
          </a:solidFill>
          <a:ln w="38100">
            <a:solidFill>
              <a:sysClr val="window" lastClr="FFFFFF"/>
            </a:solidFill>
          </a:ln>
        </c:spPr>
      </c:pivotFmt>
      <c:pivotFmt>
        <c:idx val="7"/>
      </c:pivotFmt>
      <c:pivotFmt>
        <c:idx val="8"/>
        <c:spPr>
          <a:solidFill>
            <a:srgbClr val="C00000"/>
          </a:solidFill>
          <a:ln w="38100">
            <a:solidFill>
              <a:sysClr val="window" lastClr="FFFFFF"/>
            </a:solidFill>
          </a:ln>
        </c:spPr>
      </c:pivotFmt>
    </c:pivotFmts>
    <c:plotArea>
      <c:layout>
        <c:manualLayout>
          <c:layoutTarget val="inner"/>
          <c:xMode val="edge"/>
          <c:yMode val="edge"/>
          <c:x val="1.8055493063367081E-2"/>
          <c:y val="9.8154605674290712E-2"/>
          <c:w val="0.96071441069866281"/>
          <c:h val="0.80059534224888562"/>
        </c:manualLayout>
      </c:layout>
      <c:pieChart>
        <c:varyColors val="1"/>
        <c:ser>
          <c:idx val="0"/>
          <c:order val="0"/>
          <c:tx>
            <c:strRef>
              <c:f>Pivot!$L$13:$L$14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ysClr val="window" lastClr="FFFFFF"/>
              </a:solidFill>
            </a:ln>
          </c:spPr>
          <c:dPt>
            <c:idx val="0"/>
            <c:bubble3D val="0"/>
            <c:explosion val="5"/>
            <c:spPr>
              <a:solidFill>
                <a:srgbClr val="0E2841">
                  <a:lumMod val="25000"/>
                  <a:lumOff val="75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9BEC-FF4E-8169-15B370F7FD34}"/>
              </c:ext>
            </c:extLst>
          </c:dPt>
          <c:dPt>
            <c:idx val="1"/>
            <c:bubble3D val="0"/>
            <c:spPr>
              <a:solidFill>
                <a:srgbClr val="196B24">
                  <a:lumMod val="20000"/>
                  <a:lumOff val="8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9BEC-FF4E-8169-15B370F7FD34}"/>
              </c:ext>
            </c:extLst>
          </c:dPt>
          <c:dPt>
            <c:idx val="2"/>
            <c:bubble3D val="0"/>
            <c:spPr>
              <a:solidFill>
                <a:srgbClr val="4EA72E"/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9BEC-FF4E-8169-15B370F7FD34}"/>
              </c:ext>
            </c:extLst>
          </c:dPt>
          <c:dPt>
            <c:idx val="3"/>
            <c:bubble3D val="0"/>
            <c:spPr>
              <a:solidFill>
                <a:srgbClr val="E97132">
                  <a:lumMod val="40000"/>
                  <a:lumOff val="6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9BEC-FF4E-8169-15B370F7FD34}"/>
              </c:ext>
            </c:extLst>
          </c:dPt>
          <c:dPt>
            <c:idx val="4"/>
            <c:bubble3D val="0"/>
            <c:spPr>
              <a:solidFill>
                <a:srgbClr val="E97132">
                  <a:lumMod val="60000"/>
                  <a:lumOff val="4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9BEC-FF4E-8169-15B370F7FD34}"/>
              </c:ext>
            </c:extLst>
          </c:dPt>
          <c:dPt>
            <c:idx val="5"/>
            <c:bubble3D val="0"/>
            <c:spPr>
              <a:solidFill>
                <a:srgbClr val="FFC000"/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BEC-FF4E-8169-15B370F7FD34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9BEC-FF4E-8169-15B370F7FD34}"/>
              </c:ext>
            </c:extLst>
          </c:dPt>
          <c:dPt>
            <c:idx val="7"/>
            <c:bubble3D val="0"/>
            <c:spPr>
              <a:solidFill>
                <a:srgbClr val="C00000"/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9BEC-FF4E-8169-15B370F7FD3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Pivot!$K$15:$K$23</c:f>
              <c:strCache>
                <c:ptCount val="8"/>
                <c:pt idx="0">
                  <c:v>古诗</c:v>
                </c:pt>
                <c:pt idx="1">
                  <c:v>五律</c:v>
                </c:pt>
                <c:pt idx="2">
                  <c:v>七律</c:v>
                </c:pt>
                <c:pt idx="3">
                  <c:v>短调</c:v>
                </c:pt>
                <c:pt idx="4">
                  <c:v>双调</c:v>
                </c:pt>
                <c:pt idx="5">
                  <c:v>长调</c:v>
                </c:pt>
                <c:pt idx="6">
                  <c:v>新诗</c:v>
                </c:pt>
                <c:pt idx="7">
                  <c:v>文联</c:v>
                </c:pt>
              </c:strCache>
            </c:strRef>
          </c:cat>
          <c:val>
            <c:numRef>
              <c:f>Pivot!$L$15:$L$23</c:f>
              <c:numCache>
                <c:formatCode>#,##0_ </c:formatCode>
                <c:ptCount val="8"/>
                <c:pt idx="0">
                  <c:v>3566</c:v>
                </c:pt>
                <c:pt idx="1">
                  <c:v>3440</c:v>
                </c:pt>
                <c:pt idx="2">
                  <c:v>7096</c:v>
                </c:pt>
                <c:pt idx="3">
                  <c:v>1020</c:v>
                </c:pt>
                <c:pt idx="4">
                  <c:v>2919</c:v>
                </c:pt>
                <c:pt idx="5">
                  <c:v>4339</c:v>
                </c:pt>
                <c:pt idx="6">
                  <c:v>623</c:v>
                </c:pt>
                <c:pt idx="7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BEC-FF4E-8169-15B370F7FD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20"/>
      </c:pie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63500" cap="flat" cmpd="sng" algn="ctr">
      <a:solidFill>
        <a:sysClr val="windowText" lastClr="000000">
          <a:lumMod val="15000"/>
          <a:lumOff val="85000"/>
          <a:alpha val="0"/>
        </a:sys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pivotSource>
    <c:name>[shiji.xlsx]Pivot!By-Form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Poems Count By</a:t>
            </a:r>
            <a:r>
              <a:rPr lang="en-US" altLang="zh-CN" baseline="0"/>
              <a:t> Form Type</a:t>
            </a:r>
            <a:endParaRPr lang="en-US" altLang="zh-CN"/>
          </a:p>
        </c:rich>
      </c:tx>
      <c:layout>
        <c:manualLayout>
          <c:xMode val="edge"/>
          <c:yMode val="edge"/>
          <c:x val="0.3292658417697788"/>
          <c:y val="2.2486772486772486E-2"/>
        </c:manualLayout>
      </c:layout>
      <c:overlay val="0"/>
      <c:spPr>
        <a:noFill/>
        <a:ln w="25400">
          <a:noFill/>
        </a:ln>
      </c:spPr>
    </c:title>
    <c:autoTitleDeleted val="0"/>
    <c:pivotFmts>
      <c:pivotFmt>
        <c:idx val="0"/>
        <c:spPr>
          <a:ln w="38100">
            <a:solidFill>
              <a:sysClr val="window" lastClr="FFFFFF"/>
            </a:solidFill>
          </a:ln>
        </c:spPr>
        <c:marker>
          <c:symbol val="none"/>
        </c:marker>
        <c:dLbl>
          <c:idx val="0"/>
          <c:spPr>
            <a:noFill/>
            <a:ln w="25400">
              <a:noFill/>
            </a:ln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0F9ED5">
              <a:lumMod val="40000"/>
              <a:lumOff val="6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2"/>
        <c:spPr>
          <a:solidFill>
            <a:srgbClr val="A02B93">
              <a:lumMod val="20000"/>
              <a:lumOff val="8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3"/>
        <c:spPr>
          <a:solidFill>
            <a:srgbClr val="A02B93">
              <a:lumMod val="60000"/>
              <a:lumOff val="4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4"/>
        <c:spPr>
          <a:solidFill>
            <a:srgbClr val="196B24">
              <a:lumMod val="20000"/>
              <a:lumOff val="80000"/>
            </a:srgbClr>
          </a:solidFill>
          <a:ln w="38100">
            <a:solidFill>
              <a:sysClr val="window" lastClr="FFFFFF"/>
            </a:solidFill>
          </a:ln>
        </c:spPr>
      </c:pivotFmt>
      <c:pivotFmt>
        <c:idx val="5"/>
        <c:spPr>
          <a:solidFill>
            <a:srgbClr val="92D050"/>
          </a:solidFill>
          <a:ln w="38100">
            <a:solidFill>
              <a:sysClr val="window" lastClr="FFFFFF"/>
            </a:solidFill>
          </a:ln>
        </c:spPr>
      </c:pivotFmt>
      <c:pivotFmt>
        <c:idx val="6"/>
      </c:pivotFmt>
      <c:pivotFmt>
        <c:idx val="7"/>
      </c:pivotFmt>
      <c:pivotFmt>
        <c:idx val="8"/>
      </c:pivotFmt>
    </c:pivotFmts>
    <c:plotArea>
      <c:layout>
        <c:manualLayout>
          <c:layoutTarget val="inner"/>
          <c:xMode val="edge"/>
          <c:yMode val="edge"/>
          <c:x val="1.4880889888763904E-2"/>
          <c:y val="9.5509103028788081E-2"/>
          <c:w val="0.97023822022247219"/>
          <c:h val="0.80853185018539353"/>
        </c:manualLayout>
      </c:layout>
      <c:pieChart>
        <c:varyColors val="1"/>
        <c:ser>
          <c:idx val="0"/>
          <c:order val="0"/>
          <c:tx>
            <c:strRef>
              <c:f>Pivot!$L$1:$L$2</c:f>
              <c:strCache>
                <c:ptCount val="1"/>
                <c:pt idx="0">
                  <c:v>Total</c:v>
                </c:pt>
              </c:strCache>
            </c:strRef>
          </c:tx>
          <c:spPr>
            <a:ln w="38100">
              <a:solidFill>
                <a:sysClr val="window" lastClr="FFFFFF"/>
              </a:solidFill>
            </a:ln>
          </c:spPr>
          <c:dPt>
            <c:idx val="0"/>
            <c:bubble3D val="0"/>
            <c:explosion val="5"/>
            <c:spPr>
              <a:solidFill>
                <a:srgbClr val="0F9ED5">
                  <a:lumMod val="40000"/>
                  <a:lumOff val="6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573F-BD4D-B966-5B86C276E77F}"/>
              </c:ext>
            </c:extLst>
          </c:dPt>
          <c:dPt>
            <c:idx val="1"/>
            <c:bubble3D val="0"/>
            <c:spPr>
              <a:solidFill>
                <a:srgbClr val="A02B93">
                  <a:lumMod val="20000"/>
                  <a:lumOff val="8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573F-BD4D-B966-5B86C276E77F}"/>
              </c:ext>
            </c:extLst>
          </c:dPt>
          <c:dPt>
            <c:idx val="2"/>
            <c:bubble3D val="0"/>
            <c:spPr>
              <a:solidFill>
                <a:srgbClr val="A02B93">
                  <a:lumMod val="60000"/>
                  <a:lumOff val="4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573F-BD4D-B966-5B86C276E77F}"/>
              </c:ext>
            </c:extLst>
          </c:dPt>
          <c:dPt>
            <c:idx val="3"/>
            <c:bubble3D val="0"/>
            <c:spPr>
              <a:solidFill>
                <a:srgbClr val="196B24">
                  <a:lumMod val="20000"/>
                  <a:lumOff val="80000"/>
                </a:srgbClr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73F-BD4D-B966-5B86C276E77F}"/>
              </c:ext>
            </c:extLst>
          </c:dPt>
          <c:dPt>
            <c:idx val="4"/>
            <c:bubble3D val="0"/>
            <c:spPr>
              <a:solidFill>
                <a:srgbClr val="92D050"/>
              </a:solidFill>
              <a:ln w="38100">
                <a:solidFill>
                  <a:sysClr val="window" lastClr="FF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573F-BD4D-B966-5B86C276E77F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573F-BD4D-B966-5B86C276E77F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573F-BD4D-B966-5B86C276E77F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573F-BD4D-B966-5B86C276E77F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Pivot!$K$3:$K$11</c:f>
              <c:strCache>
                <c:ptCount val="8"/>
                <c:pt idx="0">
                  <c:v>古诗</c:v>
                </c:pt>
                <c:pt idx="1">
                  <c:v>五律</c:v>
                </c:pt>
                <c:pt idx="2">
                  <c:v>七律</c:v>
                </c:pt>
                <c:pt idx="3">
                  <c:v>短调</c:v>
                </c:pt>
                <c:pt idx="4">
                  <c:v>双调</c:v>
                </c:pt>
                <c:pt idx="5">
                  <c:v>长调</c:v>
                </c:pt>
                <c:pt idx="6">
                  <c:v>新诗</c:v>
                </c:pt>
                <c:pt idx="7">
                  <c:v>文联</c:v>
                </c:pt>
              </c:strCache>
            </c:strRef>
          </c:cat>
          <c:val>
            <c:numRef>
              <c:f>Pivot!$L$3:$L$11</c:f>
              <c:numCache>
                <c:formatCode>#,##0_ </c:formatCode>
                <c:ptCount val="8"/>
                <c:pt idx="0">
                  <c:v>40</c:v>
                </c:pt>
                <c:pt idx="1">
                  <c:v>74</c:v>
                </c:pt>
                <c:pt idx="2">
                  <c:v>107</c:v>
                </c:pt>
                <c:pt idx="3">
                  <c:v>35</c:v>
                </c:pt>
                <c:pt idx="4">
                  <c:v>49</c:v>
                </c:pt>
                <c:pt idx="5">
                  <c:v>43</c:v>
                </c:pt>
                <c:pt idx="6">
                  <c:v>9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73F-BD4D-B966-5B86C276E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310"/>
      </c:pieChart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63500" cap="flat" cmpd="sng" algn="ctr">
      <a:solidFill>
        <a:sysClr val="windowText" lastClr="000000">
          <a:lumMod val="15000"/>
          <a:lumOff val="85000"/>
          <a:alpha val="0"/>
        </a:sys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[shiji.xlsx]Pivot!PivotTable1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2000"/>
              <a:t>Poems By Author's Location</a:t>
            </a:r>
          </a:p>
        </c:rich>
      </c:tx>
      <c:layout>
        <c:manualLayout>
          <c:xMode val="edge"/>
          <c:yMode val="edge"/>
          <c:x val="0.32012901556319545"/>
          <c:y val="2.4064171122994651E-2"/>
        </c:manualLayout>
      </c:layout>
      <c:overlay val="0"/>
      <c:spPr>
        <a:noFill/>
        <a:ln>
          <a:noFill/>
        </a:ln>
        <a:effectLst/>
      </c:spPr>
    </c:title>
    <c:autoTitleDeleted val="0"/>
    <c:pivotFmts>
      <c:pivotFmt>
        <c:idx val="0"/>
        <c:spPr>
          <a:ln w="63500"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>
              <a:lumMod val="75000"/>
            </a:schemeClr>
          </a:solidFill>
          <a:ln w="63500">
            <a:solidFill>
              <a:schemeClr val="lt1"/>
            </a:solidFill>
          </a:ln>
          <a:effectLst>
            <a:outerShdw blurRad="50800" dist="50800" dir="5400000" algn="ctr" rotWithShape="0">
              <a:schemeClr val="accent6">
                <a:lumMod val="75000"/>
              </a:schemeClr>
            </a:outerShdw>
          </a:effectLst>
        </c:spPr>
      </c:pivotFmt>
      <c:pivotFmt>
        <c:idx val="2"/>
        <c:spPr>
          <a:solidFill>
            <a:srgbClr val="FFC000"/>
          </a:solidFill>
          <a:ln w="6350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6350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4"/>
          </a:solidFill>
          <a:ln w="6350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5">
              <a:lumMod val="40000"/>
              <a:lumOff val="6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4">
              <a:lumMod val="40000"/>
              <a:lumOff val="6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4">
              <a:lumMod val="40000"/>
              <a:lumOff val="60000"/>
            </a:schemeClr>
          </a:solidFill>
          <a:ln w="63500">
            <a:solidFill>
              <a:schemeClr val="bg1"/>
            </a:solidFill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6">
              <a:lumMod val="75000"/>
            </a:schemeClr>
          </a:solidFill>
          <a:ln w="63500">
            <a:solidFill>
              <a:schemeClr val="bg1"/>
            </a:solidFill>
          </a:ln>
        </c:spPr>
        <c:dLbl>
          <c:idx val="0"/>
          <c:layout>
            <c:manualLayout>
              <c:x val="-1.7214397496087521E-2"/>
              <c:y val="0"/>
            </c:manualLayout>
          </c:layout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rgbClr val="FFC000"/>
          </a:solidFill>
          <a:ln w="63500">
            <a:solidFill>
              <a:schemeClr val="bg1"/>
            </a:solidFill>
          </a:ln>
        </c:spP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rgbClr val="C00000"/>
          </a:solidFill>
          <a:ln w="63500">
            <a:solidFill>
              <a:schemeClr val="bg1"/>
            </a:solidFill>
          </a:ln>
        </c:spP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tx2">
              <a:lumMod val="50000"/>
              <a:lumOff val="50000"/>
            </a:schemeClr>
          </a:solidFill>
          <a:ln w="63500">
            <a:solidFill>
              <a:schemeClr val="bg1"/>
            </a:solidFill>
          </a:ln>
        </c:spP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2"/>
        <c:spPr>
          <a:solidFill>
            <a:schemeClr val="accent5">
              <a:lumMod val="40000"/>
              <a:lumOff val="60000"/>
            </a:schemeClr>
          </a:solidFill>
          <a:ln w="63500">
            <a:solidFill>
              <a:schemeClr val="bg1"/>
            </a:solidFill>
          </a:ln>
        </c:spP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4"/>
        <c:spPr>
          <a:ln w="63500">
            <a:solidFill>
              <a:schemeClr val="bg1"/>
            </a:solidFill>
          </a:ln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wrap="square" lIns="38100" tIns="19050" rIns="38100" bIns="19050" anchor="ctr">
              <a:spAutoFit/>
            </a:bodyPr>
            <a:lstStyle/>
            <a:p>
              <a:pPr>
                <a:defRPr sz="2000"/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5"/>
      </c:pivotFmt>
      <c:pivotFmt>
        <c:idx val="16"/>
        <c:spPr>
          <a:solidFill>
            <a:schemeClr val="accent3">
              <a:lumMod val="60000"/>
              <a:lumOff val="40000"/>
            </a:schemeClr>
          </a:solidFill>
          <a:ln w="63500">
            <a:solidFill>
              <a:schemeClr val="bg1"/>
            </a:solidFill>
          </a:ln>
        </c:spPr>
      </c:pivotFmt>
      <c:pivotFmt>
        <c:idx val="17"/>
        <c:spPr>
          <a:solidFill>
            <a:srgbClr val="FFC000"/>
          </a:solidFill>
          <a:ln w="63500">
            <a:solidFill>
              <a:schemeClr val="bg1"/>
            </a:solidFill>
          </a:ln>
        </c:spPr>
      </c:pivotFmt>
      <c:pivotFmt>
        <c:idx val="18"/>
        <c:spPr>
          <a:solidFill>
            <a:srgbClr val="C00000"/>
          </a:solidFill>
          <a:ln w="63500">
            <a:solidFill>
              <a:schemeClr val="bg1"/>
            </a:solidFill>
          </a:ln>
        </c:spPr>
      </c:pivotFmt>
      <c:pivotFmt>
        <c:idx val="19"/>
        <c:spPr>
          <a:solidFill>
            <a:schemeClr val="accent5">
              <a:lumMod val="40000"/>
              <a:lumOff val="60000"/>
            </a:schemeClr>
          </a:solidFill>
          <a:ln w="63500">
            <a:solidFill>
              <a:schemeClr val="bg1"/>
            </a:solidFill>
          </a:ln>
        </c:spPr>
      </c:pivotFmt>
    </c:pivotFmts>
    <c:plotArea>
      <c:layout>
        <c:manualLayout>
          <c:layoutTarget val="inner"/>
          <c:xMode val="edge"/>
          <c:yMode val="edge"/>
          <c:x val="2.1909233176838811E-2"/>
          <c:y val="8.3802896964082704E-2"/>
          <c:w val="0.96107204909245514"/>
          <c:h val="0.8210227799065225"/>
        </c:manualLayout>
      </c:layout>
      <c:pieChart>
        <c:varyColors val="1"/>
        <c:ser>
          <c:idx val="0"/>
          <c:order val="0"/>
          <c:tx>
            <c:strRef>
              <c:f>Pivot!$I$37</c:f>
              <c:strCache>
                <c:ptCount val="1"/>
                <c:pt idx="0">
                  <c:v>Total</c:v>
                </c:pt>
              </c:strCache>
            </c:strRef>
          </c:tx>
          <c:spPr>
            <a:ln w="63500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635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F-08E2-5347-878A-29F4380D7C35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 w="635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0-08E2-5347-878A-29F4380D7C35}"/>
              </c:ext>
            </c:extLst>
          </c:dPt>
          <c:dPt>
            <c:idx val="2"/>
            <c:bubble3D val="0"/>
            <c:spPr>
              <a:solidFill>
                <a:srgbClr val="C00000"/>
              </a:solidFill>
              <a:ln w="635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1-08E2-5347-878A-29F4380D7C35}"/>
              </c:ext>
            </c:extLst>
          </c:dPt>
          <c:dPt>
            <c:idx val="4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63500">
                <a:solidFill>
                  <a:schemeClr val="bg1"/>
                </a:solidFill>
              </a:ln>
            </c:spPr>
            <c:extLst>
              <c:ext xmlns:c16="http://schemas.microsoft.com/office/drawing/2014/chart" uri="{C3380CC4-5D6E-409C-BE32-E72D297353CC}">
                <c16:uniqueId val="{00000013-08E2-5347-878A-29F4380D7C3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20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Pivot!$H$38:$H$44</c:f>
              <c:strCache>
                <c:ptCount val="6"/>
                <c:pt idx="0">
                  <c:v>Fuzhou</c:v>
                </c:pt>
                <c:pt idx="1">
                  <c:v>Beijing</c:v>
                </c:pt>
                <c:pt idx="2">
                  <c:v>Redmond</c:v>
                </c:pt>
                <c:pt idx="3">
                  <c:v>Issaq</c:v>
                </c:pt>
                <c:pt idx="4">
                  <c:v>Samm</c:v>
                </c:pt>
                <c:pt idx="5">
                  <c:v>Tacoma</c:v>
                </c:pt>
              </c:strCache>
            </c:strRef>
          </c:cat>
          <c:val>
            <c:numRef>
              <c:f>Pivot!$I$38:$I$44</c:f>
              <c:numCache>
                <c:formatCode>General</c:formatCode>
                <c:ptCount val="6"/>
                <c:pt idx="0">
                  <c:v>6</c:v>
                </c:pt>
                <c:pt idx="1">
                  <c:v>80</c:v>
                </c:pt>
                <c:pt idx="2">
                  <c:v>2</c:v>
                </c:pt>
                <c:pt idx="3">
                  <c:v>8</c:v>
                </c:pt>
                <c:pt idx="4">
                  <c:v>130</c:v>
                </c:pt>
                <c:pt idx="5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8E2-5347-878A-29F4380D7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45"/>
      </c:pie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5.5500720860596653E-2"/>
          <c:y val="0.93192408101393764"/>
          <c:w val="0.89838822964030896"/>
          <c:h val="4.13379510716240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[shiji.xlsx]Pivot!By-Category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2000"/>
              <a:t>Poems Count</a:t>
            </a:r>
            <a:r>
              <a:rPr lang="zh-CN" altLang="en-US" sz="2000"/>
              <a:t> </a:t>
            </a:r>
            <a:r>
              <a:rPr lang="en-US" altLang="zh-CN" sz="2000"/>
              <a:t>by</a:t>
            </a:r>
            <a:r>
              <a:rPr lang="zh-CN" altLang="en-US" sz="2000"/>
              <a:t> </a:t>
            </a:r>
            <a:r>
              <a:rPr lang="en-US" altLang="zh-CN" sz="2000"/>
              <a:t>Category</a:t>
            </a:r>
          </a:p>
        </c:rich>
      </c:tx>
      <c:layout>
        <c:manualLayout>
          <c:xMode val="edge"/>
          <c:yMode val="edge"/>
          <c:x val="0.37545454545454537"/>
          <c:y val="1.60427807486631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6350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5">
              <a:lumMod val="20000"/>
              <a:lumOff val="8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tx2">
              <a:lumMod val="75000"/>
              <a:lumOff val="25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4">
              <a:lumMod val="20000"/>
              <a:lumOff val="8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tx1">
              <a:lumMod val="50000"/>
              <a:lumOff val="5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bg2">
              <a:lumMod val="9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6"/>
        <c:spPr>
          <a:solidFill>
            <a:srgbClr val="FF7E79"/>
          </a:solidFill>
          <a:ln w="6350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5">
              <a:lumMod val="60000"/>
              <a:lumOff val="4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8"/>
        <c:spPr>
          <a:solidFill>
            <a:srgbClr val="FFFF00"/>
          </a:solidFill>
          <a:ln w="63500">
            <a:solidFill>
              <a:schemeClr val="lt1">
                <a:alpha val="34000"/>
              </a:schemeClr>
            </a:solidFill>
          </a:ln>
          <a:effectLst/>
        </c:spPr>
      </c:pivotFmt>
      <c:pivotFmt>
        <c:idx val="9"/>
        <c:spPr>
          <a:solidFill>
            <a:srgbClr val="FFC000"/>
          </a:solidFill>
          <a:ln w="6350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>
              <a:lumMod val="20000"/>
              <a:lumOff val="8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3">
              <a:lumMod val="60000"/>
              <a:lumOff val="4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tx2">
              <a:lumMod val="25000"/>
              <a:lumOff val="75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6350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7740072552564211E-2"/>
          <c:y val="8.0768769211335217E-2"/>
          <c:w val="0.94760151899348488"/>
          <c:h val="0.82218367089140598"/>
        </c:manualLayout>
      </c:layout>
      <c:pieChart>
        <c:varyColors val="1"/>
        <c:ser>
          <c:idx val="0"/>
          <c:order val="0"/>
          <c:tx>
            <c:strRef>
              <c:f>Pivot!$O$1</c:f>
              <c:strCache>
                <c:ptCount val="1"/>
                <c:pt idx="0">
                  <c:v>Total</c:v>
                </c:pt>
              </c:strCache>
            </c:strRef>
          </c:tx>
          <c:spPr>
            <a:ln w="63500"/>
          </c:spPr>
          <c:dPt>
            <c:idx val="0"/>
            <c:bubble3D val="0"/>
            <c:spPr>
              <a:solidFill>
                <a:srgbClr val="FF7E79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F5B-2141-84E6-E02361C1B051}"/>
              </c:ext>
            </c:extLst>
          </c:dPt>
          <c:dPt>
            <c:idx val="1"/>
            <c:bubble3D val="0"/>
            <c:spPr>
              <a:solidFill>
                <a:schemeClr val="accent6">
                  <a:lumMod val="20000"/>
                  <a:lumOff val="8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7F5B-2141-84E6-E02361C1B051}"/>
              </c:ext>
            </c:extLst>
          </c:dPt>
          <c:dPt>
            <c:idx val="2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7F5B-2141-84E6-E02361C1B051}"/>
              </c:ext>
            </c:extLst>
          </c:dPt>
          <c:dPt>
            <c:idx val="3"/>
            <c:bubble3D val="0"/>
            <c:spPr>
              <a:solidFill>
                <a:schemeClr val="tx2">
                  <a:lumMod val="25000"/>
                  <a:lumOff val="75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7F5B-2141-84E6-E02361C1B051}"/>
              </c:ext>
            </c:extLst>
          </c:dPt>
          <c:dPt>
            <c:idx val="4"/>
            <c:bubble3D val="0"/>
            <c:spPr>
              <a:solidFill>
                <a:srgbClr val="FFC000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7F5B-2141-84E6-E02361C1B051}"/>
              </c:ext>
            </c:extLst>
          </c:dPt>
          <c:dPt>
            <c:idx val="5"/>
            <c:bubble3D val="0"/>
            <c:spPr>
              <a:solidFill>
                <a:srgbClr val="FFFF00"/>
              </a:solidFill>
              <a:ln w="63500">
                <a:solidFill>
                  <a:schemeClr val="lt1">
                    <a:alpha val="34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F5B-2141-84E6-E02361C1B051}"/>
              </c:ext>
            </c:extLst>
          </c:dPt>
          <c:dPt>
            <c:idx val="6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7F5B-2141-84E6-E02361C1B051}"/>
              </c:ext>
            </c:extLst>
          </c:dPt>
          <c:dPt>
            <c:idx val="7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E45-1340-984A-B35C752B1F89}"/>
              </c:ext>
            </c:extLst>
          </c:dPt>
          <c:dPt>
            <c:idx val="8"/>
            <c:bubble3D val="0"/>
            <c:spPr>
              <a:solidFill>
                <a:schemeClr val="tx2">
                  <a:lumMod val="75000"/>
                  <a:lumOff val="25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7F5B-2141-84E6-E02361C1B051}"/>
              </c:ext>
            </c:extLst>
          </c:dPt>
          <c:dPt>
            <c:idx val="9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5B-2141-84E6-E02361C1B051}"/>
              </c:ext>
            </c:extLst>
          </c:dPt>
          <c:dPt>
            <c:idx val="1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7F5B-2141-84E6-E02361C1B051}"/>
              </c:ext>
            </c:extLst>
          </c:dPt>
          <c:dPt>
            <c:idx val="11"/>
            <c:bubble3D val="0"/>
            <c:spPr>
              <a:solidFill>
                <a:schemeClr val="bg2">
                  <a:lumMod val="9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5B-2141-84E6-E02361C1B05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63A-EE4C-B715-235345ECB2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Pivot!$N$2:$N$14</c:f>
              <c:strCache>
                <c:ptCount val="12"/>
                <c:pt idx="0">
                  <c:v>年节</c:v>
                </c:pt>
                <c:pt idx="1">
                  <c:v>风物</c:v>
                </c:pt>
                <c:pt idx="2">
                  <c:v>郊游</c:v>
                </c:pt>
                <c:pt idx="3">
                  <c:v>旅游</c:v>
                </c:pt>
                <c:pt idx="4">
                  <c:v>感赋</c:v>
                </c:pt>
                <c:pt idx="5">
                  <c:v>怀旧</c:v>
                </c:pt>
                <c:pt idx="6">
                  <c:v>抒情</c:v>
                </c:pt>
                <c:pt idx="7">
                  <c:v>赠答</c:v>
                </c:pt>
                <c:pt idx="8">
                  <c:v>杂想</c:v>
                </c:pt>
                <c:pt idx="9">
                  <c:v>读书</c:v>
                </c:pt>
                <c:pt idx="10">
                  <c:v>记事</c:v>
                </c:pt>
                <c:pt idx="11">
                  <c:v>论评</c:v>
                </c:pt>
              </c:strCache>
            </c:strRef>
          </c:cat>
          <c:val>
            <c:numRef>
              <c:f>Pivot!$O$2:$O$14</c:f>
              <c:numCache>
                <c:formatCode>General</c:formatCode>
                <c:ptCount val="12"/>
                <c:pt idx="0">
                  <c:v>17</c:v>
                </c:pt>
                <c:pt idx="1">
                  <c:v>38</c:v>
                </c:pt>
                <c:pt idx="2">
                  <c:v>13</c:v>
                </c:pt>
                <c:pt idx="3">
                  <c:v>68</c:v>
                </c:pt>
                <c:pt idx="4">
                  <c:v>13</c:v>
                </c:pt>
                <c:pt idx="5">
                  <c:v>7</c:v>
                </c:pt>
                <c:pt idx="6">
                  <c:v>45</c:v>
                </c:pt>
                <c:pt idx="7">
                  <c:v>32</c:v>
                </c:pt>
                <c:pt idx="8">
                  <c:v>42</c:v>
                </c:pt>
                <c:pt idx="9">
                  <c:v>45</c:v>
                </c:pt>
                <c:pt idx="10">
                  <c:v>20</c:v>
                </c:pt>
                <c:pt idx="11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5B-2141-84E6-E02361C1B0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1016342525751309E-2"/>
          <c:y val="0.90830003368562884"/>
          <c:w val="0.84875313929364393"/>
          <c:h val="8.36785759400395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[shiji.xlsx]Pivot!PivotTable2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2000"/>
              <a:t>Poems Words by Category</a:t>
            </a:r>
          </a:p>
        </c:rich>
      </c:tx>
      <c:layout>
        <c:manualLayout>
          <c:xMode val="edge"/>
          <c:yMode val="edge"/>
          <c:x val="0.32762033198888812"/>
          <c:y val="2.14190093708165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6350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2000" b="0" i="0" u="none" strike="noStrike" kern="1200" baseline="0">
                  <a:solidFill>
                    <a:schemeClr val="tx1">
                      <a:lumMod val="95000"/>
                      <a:lumOff val="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7E79"/>
          </a:solidFill>
          <a:ln w="6350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3">
              <a:lumMod val="20000"/>
              <a:lumOff val="8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6350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63500">
            <a:solidFill>
              <a:schemeClr val="lt1"/>
            </a:solidFill>
          </a:ln>
          <a:effectLst/>
        </c:spPr>
      </c:pivotFmt>
      <c:pivotFmt>
        <c:idx val="5"/>
        <c:spPr>
          <a:solidFill>
            <a:srgbClr val="FFC000"/>
          </a:solidFill>
          <a:ln w="63500">
            <a:solidFill>
              <a:schemeClr val="lt1"/>
            </a:solidFill>
          </a:ln>
          <a:effectLst/>
        </c:spPr>
      </c:pivotFmt>
      <c:pivotFmt>
        <c:idx val="6"/>
        <c:spPr>
          <a:solidFill>
            <a:srgbClr val="FFFF00"/>
          </a:solidFill>
          <a:ln w="6350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5">
              <a:lumMod val="60000"/>
              <a:lumOff val="4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5">
              <a:lumMod val="20000"/>
              <a:lumOff val="8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tx2">
              <a:lumMod val="75000"/>
              <a:lumOff val="25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4">
              <a:lumMod val="20000"/>
              <a:lumOff val="8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bg2">
              <a:lumMod val="50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bg1">
              <a:lumMod val="75000"/>
            </a:schemeClr>
          </a:solidFill>
          <a:ln w="6350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6350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0520915548539857E-2"/>
          <c:y val="8.5223202521371569E-2"/>
          <c:w val="0.95895816890292029"/>
          <c:h val="0.81325301204819278"/>
        </c:manualLayout>
      </c:layout>
      <c:pieChart>
        <c:varyColors val="1"/>
        <c:ser>
          <c:idx val="0"/>
          <c:order val="0"/>
          <c:tx>
            <c:strRef>
              <c:f>Pivot!$O$21</c:f>
              <c:strCache>
                <c:ptCount val="1"/>
                <c:pt idx="0">
                  <c:v>Total</c:v>
                </c:pt>
              </c:strCache>
            </c:strRef>
          </c:tx>
          <c:spPr>
            <a:ln w="63500"/>
          </c:spPr>
          <c:dPt>
            <c:idx val="0"/>
            <c:bubble3D val="0"/>
            <c:spPr>
              <a:solidFill>
                <a:srgbClr val="FF7E79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F1C6-3E4F-85BE-838690F32126}"/>
              </c:ext>
            </c:extLst>
          </c:dPt>
          <c:dPt>
            <c:idx val="1"/>
            <c:bubble3D val="0"/>
            <c:spPr>
              <a:solidFill>
                <a:schemeClr val="accent3">
                  <a:lumMod val="20000"/>
                  <a:lumOff val="8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F1C6-3E4F-85BE-838690F321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524-E944-BC16-21C1805AFEA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524-E944-BC16-21C1805AFEAA}"/>
              </c:ext>
            </c:extLst>
          </c:dPt>
          <c:dPt>
            <c:idx val="4"/>
            <c:bubble3D val="0"/>
            <c:spPr>
              <a:solidFill>
                <a:srgbClr val="FFC000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F1C6-3E4F-85BE-838690F32126}"/>
              </c:ext>
            </c:extLst>
          </c:dPt>
          <c:dPt>
            <c:idx val="5"/>
            <c:bubble3D val="0"/>
            <c:spPr>
              <a:solidFill>
                <a:srgbClr val="FFFF00"/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F1C6-3E4F-85BE-838690F32126}"/>
              </c:ext>
            </c:extLst>
          </c:dPt>
          <c:dPt>
            <c:idx val="6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F1C6-3E4F-85BE-838690F32126}"/>
              </c:ext>
            </c:extLst>
          </c:dPt>
          <c:dPt>
            <c:idx val="7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F1C6-3E4F-85BE-838690F32126}"/>
              </c:ext>
            </c:extLst>
          </c:dPt>
          <c:dPt>
            <c:idx val="8"/>
            <c:bubble3D val="0"/>
            <c:spPr>
              <a:solidFill>
                <a:schemeClr val="tx2">
                  <a:lumMod val="75000"/>
                  <a:lumOff val="25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F1C6-3E4F-85BE-838690F32126}"/>
              </c:ext>
            </c:extLst>
          </c:dPt>
          <c:dPt>
            <c:idx val="9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F1C6-3E4F-85BE-838690F32126}"/>
              </c:ext>
            </c:extLst>
          </c:dPt>
          <c:dPt>
            <c:idx val="10"/>
            <c:bubble3D val="0"/>
            <c:spPr>
              <a:solidFill>
                <a:schemeClr val="bg2">
                  <a:lumMod val="5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F1C6-3E4F-85BE-838690F32126}"/>
              </c:ext>
            </c:extLst>
          </c:dPt>
          <c:dPt>
            <c:idx val="11"/>
            <c:bubble3D val="0"/>
            <c:spPr>
              <a:solidFill>
                <a:schemeClr val="bg1">
                  <a:lumMod val="75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F1C6-3E4F-85BE-838690F3212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6350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9A8-9949-BF0E-D275256C4CD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tx1">
                        <a:lumMod val="95000"/>
                        <a:lumOff val="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Pivot!$N$22:$N$34</c:f>
              <c:strCache>
                <c:ptCount val="12"/>
                <c:pt idx="0">
                  <c:v>年节</c:v>
                </c:pt>
                <c:pt idx="1">
                  <c:v>风物</c:v>
                </c:pt>
                <c:pt idx="2">
                  <c:v>郊游</c:v>
                </c:pt>
                <c:pt idx="3">
                  <c:v>旅游</c:v>
                </c:pt>
                <c:pt idx="4">
                  <c:v>感赋</c:v>
                </c:pt>
                <c:pt idx="5">
                  <c:v>怀旧</c:v>
                </c:pt>
                <c:pt idx="6">
                  <c:v>抒情</c:v>
                </c:pt>
                <c:pt idx="7">
                  <c:v>赠答</c:v>
                </c:pt>
                <c:pt idx="8">
                  <c:v>杂想</c:v>
                </c:pt>
                <c:pt idx="9">
                  <c:v>读书</c:v>
                </c:pt>
                <c:pt idx="10">
                  <c:v>记事</c:v>
                </c:pt>
                <c:pt idx="11">
                  <c:v>论评</c:v>
                </c:pt>
              </c:strCache>
            </c:strRef>
          </c:cat>
          <c:val>
            <c:numRef>
              <c:f>Pivot!$O$22:$O$34</c:f>
              <c:numCache>
                <c:formatCode>#,##0_ </c:formatCode>
                <c:ptCount val="12"/>
                <c:pt idx="0">
                  <c:v>1154</c:v>
                </c:pt>
                <c:pt idx="1">
                  <c:v>2186</c:v>
                </c:pt>
                <c:pt idx="2">
                  <c:v>600</c:v>
                </c:pt>
                <c:pt idx="3">
                  <c:v>4245</c:v>
                </c:pt>
                <c:pt idx="4">
                  <c:v>960</c:v>
                </c:pt>
                <c:pt idx="5">
                  <c:v>257</c:v>
                </c:pt>
                <c:pt idx="6">
                  <c:v>2348</c:v>
                </c:pt>
                <c:pt idx="7">
                  <c:v>2241</c:v>
                </c:pt>
                <c:pt idx="8">
                  <c:v>2262</c:v>
                </c:pt>
                <c:pt idx="9">
                  <c:v>4212</c:v>
                </c:pt>
                <c:pt idx="10">
                  <c:v>1072</c:v>
                </c:pt>
                <c:pt idx="11">
                  <c:v>1514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1C6-3E4F-85BE-838690F321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9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760000994350844E-2"/>
          <c:y val="0.90553550646382253"/>
          <c:w val="0.80479998011298315"/>
          <c:h val="8.643236839070216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[shiji.xlsx]Pivot!PivotTable3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0" i="0" u="none" strike="noStrike" kern="1200" spc="0" baseline="0">
                <a:solidFill>
                  <a:schemeClr val="accent5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 sz="2000">
                <a:solidFill>
                  <a:schemeClr val="accent5">
                    <a:lumMod val="75000"/>
                  </a:schemeClr>
                </a:solidFill>
              </a:rPr>
              <a:t>Poems Count by Site</a:t>
            </a:r>
          </a:p>
        </c:rich>
      </c:tx>
      <c:layout>
        <c:manualLayout>
          <c:xMode val="edge"/>
          <c:yMode val="edge"/>
          <c:x val="0.36892018722117942"/>
          <c:y val="1.737967914438502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0" i="0" u="none" strike="noStrike" kern="1200" spc="0" baseline="0">
              <a:solidFill>
                <a:schemeClr val="accent5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6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1"/>
          <c:showCatName val="1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2.7881938519294994E-2"/>
          <c:y val="8.7453261189944842E-2"/>
          <c:w val="0.93804417249701377"/>
          <c:h val="0.81012905806560276"/>
        </c:manualLayout>
      </c:layout>
      <c:pieChart>
        <c:varyColors val="1"/>
        <c:ser>
          <c:idx val="0"/>
          <c:order val="0"/>
          <c:tx>
            <c:strRef>
              <c:f>Pivot!$L$26</c:f>
              <c:strCache>
                <c:ptCount val="1"/>
                <c:pt idx="0">
                  <c:v>Total</c:v>
                </c:pt>
              </c:strCache>
            </c:strRef>
          </c:tx>
          <c:explosion val="3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18C-FE4D-AC64-F6184C12C1B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18C-FE4D-AC64-F6184C12C1B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18C-FE4D-AC64-F6184C12C1B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18C-FE4D-AC64-F6184C12C1B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18C-FE4D-AC64-F6184C12C1B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18C-FE4D-AC64-F6184C12C1B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18C-FE4D-AC64-F6184C12C1B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118C-FE4D-AC64-F6184C12C1B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118C-FE4D-AC64-F6184C12C1B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118C-FE4D-AC64-F6184C12C1B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118C-FE4D-AC64-F6184C12C1B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118C-FE4D-AC64-F6184C12C1B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118C-FE4D-AC64-F6184C12C1B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118C-FE4D-AC64-F6184C12C1B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118C-FE4D-AC64-F6184C12C1B8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118C-FE4D-AC64-F6184C12C1B8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118C-FE4D-AC64-F6184C12C1B8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118C-FE4D-AC64-F6184C12C1B8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118C-FE4D-AC64-F6184C12C1B8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118C-FE4D-AC64-F6184C12C1B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Pivot!$K$27:$K$47</c:f>
              <c:strCache>
                <c:ptCount val="20"/>
                <c:pt idx="0">
                  <c:v>Fuzhou</c:v>
                </c:pt>
                <c:pt idx="1">
                  <c:v>Beijing</c:v>
                </c:pt>
                <c:pt idx="2">
                  <c:v>Redmond</c:v>
                </c:pt>
                <c:pt idx="3">
                  <c:v>Issaq</c:v>
                </c:pt>
                <c:pt idx="4">
                  <c:v>Samm</c:v>
                </c:pt>
                <c:pt idx="5">
                  <c:v>Tacoma</c:v>
                </c:pt>
                <c:pt idx="6">
                  <c:v>Book</c:v>
                </c:pt>
                <c:pt idx="7">
                  <c:v>California</c:v>
                </c:pt>
                <c:pt idx="8">
                  <c:v>Canada</c:v>
                </c:pt>
                <c:pt idx="9">
                  <c:v>Caribbean</c:v>
                </c:pt>
                <c:pt idx="10">
                  <c:v>China</c:v>
                </c:pt>
                <c:pt idx="11">
                  <c:v>Dalian</c:v>
                </c:pt>
                <c:pt idx="12">
                  <c:v>Fiji</c:v>
                </c:pt>
                <c:pt idx="13">
                  <c:v>Germany</c:v>
                </c:pt>
                <c:pt idx="14">
                  <c:v>Hawaii</c:v>
                </c:pt>
                <c:pt idx="15">
                  <c:v>Mexico</c:v>
                </c:pt>
                <c:pt idx="16">
                  <c:v>NZL</c:v>
                </c:pt>
                <c:pt idx="17">
                  <c:v>Seattle</c:v>
                </c:pt>
                <c:pt idx="18">
                  <c:v>Tahiti</c:v>
                </c:pt>
                <c:pt idx="19">
                  <c:v>US</c:v>
                </c:pt>
              </c:strCache>
            </c:strRef>
          </c:cat>
          <c:val>
            <c:numRef>
              <c:f>Pivot!$L$27:$L$47</c:f>
              <c:numCache>
                <c:formatCode>General</c:formatCode>
                <c:ptCount val="20"/>
                <c:pt idx="0">
                  <c:v>12</c:v>
                </c:pt>
                <c:pt idx="1">
                  <c:v>64</c:v>
                </c:pt>
                <c:pt idx="2">
                  <c:v>9</c:v>
                </c:pt>
                <c:pt idx="3">
                  <c:v>10</c:v>
                </c:pt>
                <c:pt idx="4">
                  <c:v>63</c:v>
                </c:pt>
                <c:pt idx="5">
                  <c:v>44</c:v>
                </c:pt>
                <c:pt idx="6">
                  <c:v>65</c:v>
                </c:pt>
                <c:pt idx="7">
                  <c:v>5</c:v>
                </c:pt>
                <c:pt idx="8">
                  <c:v>1</c:v>
                </c:pt>
                <c:pt idx="9">
                  <c:v>1</c:v>
                </c:pt>
                <c:pt idx="10">
                  <c:v>20</c:v>
                </c:pt>
                <c:pt idx="11">
                  <c:v>4</c:v>
                </c:pt>
                <c:pt idx="12">
                  <c:v>21</c:v>
                </c:pt>
                <c:pt idx="13">
                  <c:v>4</c:v>
                </c:pt>
                <c:pt idx="14">
                  <c:v>3</c:v>
                </c:pt>
                <c:pt idx="15">
                  <c:v>1</c:v>
                </c:pt>
                <c:pt idx="16">
                  <c:v>5</c:v>
                </c:pt>
                <c:pt idx="17">
                  <c:v>2</c:v>
                </c:pt>
                <c:pt idx="18">
                  <c:v>2</c:v>
                </c:pt>
                <c:pt idx="19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07-1B4F-A4E2-1E19D39D2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6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824260744496715E-2"/>
          <c:y val="0.91362510000421071"/>
          <c:w val="0.92996757758221416"/>
          <c:h val="7.8353509621457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2</xdr:row>
      <xdr:rowOff>38100</xdr:rowOff>
    </xdr:from>
    <xdr:to>
      <xdr:col>9</xdr:col>
      <xdr:colOff>774700</xdr:colOff>
      <xdr:row>34</xdr:row>
      <xdr:rowOff>63500</xdr:rowOff>
    </xdr:to>
    <xdr:graphicFrame macro="">
      <xdr:nvGraphicFramePr>
        <xdr:cNvPr id="1432" name="Chart 1">
          <a:extLst>
            <a:ext uri="{FF2B5EF4-FFF2-40B4-BE49-F238E27FC236}">
              <a16:creationId xmlns:a16="http://schemas.microsoft.com/office/drawing/2014/main" id="{BC2F26A0-3164-DE20-9779-54C824922C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165100</xdr:colOff>
      <xdr:row>2</xdr:row>
      <xdr:rowOff>0</xdr:rowOff>
    </xdr:from>
    <xdr:to>
      <xdr:col>19</xdr:col>
      <xdr:colOff>749300</xdr:colOff>
      <xdr:row>32</xdr:row>
      <xdr:rowOff>12700</xdr:rowOff>
    </xdr:to>
    <xdr:graphicFrame macro="">
      <xdr:nvGraphicFramePr>
        <xdr:cNvPr id="1433" name="Chart 2">
          <a:extLst>
            <a:ext uri="{FF2B5EF4-FFF2-40B4-BE49-F238E27FC236}">
              <a16:creationId xmlns:a16="http://schemas.microsoft.com/office/drawing/2014/main" id="{1630BBB7-85A4-BB56-C70F-CC2C0B0EA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215900</xdr:colOff>
      <xdr:row>38</xdr:row>
      <xdr:rowOff>25400</xdr:rowOff>
    </xdr:from>
    <xdr:to>
      <xdr:col>9</xdr:col>
      <xdr:colOff>774700</xdr:colOff>
      <xdr:row>66</xdr:row>
      <xdr:rowOff>215900</xdr:rowOff>
    </xdr:to>
    <xdr:graphicFrame macro="">
      <xdr:nvGraphicFramePr>
        <xdr:cNvPr id="1434" name="Chart 3">
          <a:extLst>
            <a:ext uri="{FF2B5EF4-FFF2-40B4-BE49-F238E27FC236}">
              <a16:creationId xmlns:a16="http://schemas.microsoft.com/office/drawing/2014/main" id="{7EF642C9-783B-67D6-90A5-F75301092C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177800</xdr:colOff>
      <xdr:row>38</xdr:row>
      <xdr:rowOff>0</xdr:rowOff>
    </xdr:from>
    <xdr:to>
      <xdr:col>19</xdr:col>
      <xdr:colOff>762000</xdr:colOff>
      <xdr:row>66</xdr:row>
      <xdr:rowOff>190500</xdr:rowOff>
    </xdr:to>
    <xdr:graphicFrame macro="">
      <xdr:nvGraphicFramePr>
        <xdr:cNvPr id="1435" name="Chart 3">
          <a:extLst>
            <a:ext uri="{FF2B5EF4-FFF2-40B4-BE49-F238E27FC236}">
              <a16:creationId xmlns:a16="http://schemas.microsoft.com/office/drawing/2014/main" id="{833D638E-15D7-E17E-41CF-25DB579B35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190500</xdr:colOff>
      <xdr:row>70</xdr:row>
      <xdr:rowOff>25400</xdr:rowOff>
    </xdr:from>
    <xdr:to>
      <xdr:col>9</xdr:col>
      <xdr:colOff>762000</xdr:colOff>
      <xdr:row>100</xdr:row>
      <xdr:rowOff>101600</xdr:rowOff>
    </xdr:to>
    <xdr:graphicFrame macro="">
      <xdr:nvGraphicFramePr>
        <xdr:cNvPr id="1436" name="Chart 5">
          <a:extLst>
            <a:ext uri="{FF2B5EF4-FFF2-40B4-BE49-F238E27FC236}">
              <a16:creationId xmlns:a16="http://schemas.microsoft.com/office/drawing/2014/main" id="{B8D171EB-99C4-FE5F-1C2F-410F9E85C1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190500</xdr:colOff>
      <xdr:row>70</xdr:row>
      <xdr:rowOff>0</xdr:rowOff>
    </xdr:from>
    <xdr:to>
      <xdr:col>19</xdr:col>
      <xdr:colOff>762000</xdr:colOff>
      <xdr:row>100</xdr:row>
      <xdr:rowOff>76200</xdr:rowOff>
    </xdr:to>
    <xdr:graphicFrame macro="">
      <xdr:nvGraphicFramePr>
        <xdr:cNvPr id="1437" name="Chart 6">
          <a:extLst>
            <a:ext uri="{FF2B5EF4-FFF2-40B4-BE49-F238E27FC236}">
              <a16:creationId xmlns:a16="http://schemas.microsoft.com/office/drawing/2014/main" id="{9D28F37F-1DD0-B5E5-3FD4-8BDC4F1C62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38100</xdr:colOff>
      <xdr:row>133</xdr:row>
      <xdr:rowOff>12700</xdr:rowOff>
    </xdr:from>
    <xdr:to>
      <xdr:col>9</xdr:col>
      <xdr:colOff>723900</xdr:colOff>
      <xdr:row>162</xdr:row>
      <xdr:rowOff>304800</xdr:rowOff>
    </xdr:to>
    <xdr:graphicFrame macro="">
      <xdr:nvGraphicFramePr>
        <xdr:cNvPr id="1438" name="Chart 1">
          <a:extLst>
            <a:ext uri="{FF2B5EF4-FFF2-40B4-BE49-F238E27FC236}">
              <a16:creationId xmlns:a16="http://schemas.microsoft.com/office/drawing/2014/main" id="{DF5FF116-1331-3C7B-8F21-61B39B9990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12700</xdr:colOff>
      <xdr:row>102</xdr:row>
      <xdr:rowOff>12700</xdr:rowOff>
    </xdr:from>
    <xdr:to>
      <xdr:col>20</xdr:col>
      <xdr:colOff>0</xdr:colOff>
      <xdr:row>131</xdr:row>
      <xdr:rowOff>304800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7E068C-E5DF-E408-9BFE-AF62008F9D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57150</xdr:colOff>
      <xdr:row>102</xdr:row>
      <xdr:rowOff>0</xdr:rowOff>
    </xdr:from>
    <xdr:to>
      <xdr:col>9</xdr:col>
      <xdr:colOff>723900</xdr:colOff>
      <xdr:row>132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F89001A-D602-504B-8041-8B65553BB2C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25400</xdr:colOff>
      <xdr:row>133</xdr:row>
      <xdr:rowOff>12700</xdr:rowOff>
    </xdr:from>
    <xdr:to>
      <xdr:col>19</xdr:col>
      <xdr:colOff>800100</xdr:colOff>
      <xdr:row>162</xdr:row>
      <xdr:rowOff>304800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121C852-8090-A195-4EF4-046C4C069C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ason Zhu" refreshedDate="46271.599541898147" createdVersion="8" refreshedVersion="8" minRefreshableVersion="3" recordCount="225" xr:uid="{38DC08E8-793B-6149-BA42-4B7367613285}">
  <cacheSource type="worksheet">
    <worksheetSource ref="A1:K226" sheet="mulu"/>
  </cacheSource>
  <cacheFields count="11">
    <cacheField name="#" numFmtId="0">
      <sharedItems containsSemiMixedTypes="0" containsString="0" containsNumber="1" containsInteger="1" minValue="1" maxValue="18"/>
    </cacheField>
    <cacheField name="分类" numFmtId="0">
      <sharedItems/>
    </cacheField>
    <cacheField name="格体" numFmtId="0">
      <sharedItems/>
    </cacheField>
    <cacheField name="标题" numFmtId="0">
      <sharedItems/>
    </cacheField>
    <cacheField name="年" numFmtId="0">
      <sharedItems containsSemiMixedTypes="0" containsString="0" containsNumber="1" containsInteger="1" minValue="1979" maxValue="2026" count="41">
        <n v="1979"/>
        <n v="1980"/>
        <n v="1982"/>
        <n v="1983"/>
        <n v="1984"/>
        <n v="1985"/>
        <n v="1986"/>
        <n v="1987"/>
        <n v="1988"/>
        <n v="1989"/>
        <n v="1992"/>
        <n v="1993"/>
        <n v="1994"/>
        <n v="1995"/>
        <n v="1996"/>
        <n v="1997"/>
        <n v="1998"/>
        <n v="1999"/>
        <n v="2002"/>
        <n v="2003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月份" numFmtId="0">
      <sharedItems containsMixedTypes="1" containsNumber="1" containsInteger="1" minValue="9" maxValue="9"/>
    </cacheField>
    <cacheField name="月" numFmtId="0">
      <sharedItems containsSemiMixedTypes="0" containsString="0" containsNumber="1" containsInteger="1" minValue="1" maxValue="12"/>
    </cacheField>
    <cacheField name="Month" numFmtId="0">
      <sharedItems count="12">
        <s v="APR"/>
        <s v="SEP"/>
        <s v="AUG"/>
        <s v="OCT"/>
        <s v="FEB"/>
        <s v="MAY"/>
        <s v="JAN"/>
        <s v="NOV"/>
        <s v="JUN"/>
        <s v="DEC"/>
        <s v="MAR"/>
        <s v="JUL"/>
      </sharedItems>
    </cacheField>
    <cacheField name="Season" numFmtId="0">
      <sharedItems count="4">
        <s v="Spring"/>
        <s v="Autumn"/>
        <s v="Summer"/>
        <s v="Winter"/>
      </sharedItems>
    </cacheField>
    <cacheField name="S#" numFmtId="0">
      <sharedItems containsBlank="1"/>
    </cacheField>
    <cacheField name="Years" numFmtId="0">
      <sharedItems containsSemiMixedTypes="0" containsString="0" containsNumber="1" containsInteger="1" minValue="1970" maxValue="20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Jason Zhu" refreshedDate="46271.601907986114" createdVersion="8" refreshedVersion="8" minRefreshableVersion="3" recordCount="225" xr:uid="{BCDD8C4A-7E74-4F45-8215-5D891712C41E}">
  <cacheSource type="worksheet">
    <worksheetSource ref="A1:M226" sheet="mulu"/>
  </cacheSource>
  <cacheFields count="13">
    <cacheField name="#" numFmtId="0">
      <sharedItems containsSemiMixedTypes="0" containsString="0" containsNumber="1" containsInteger="1" minValue="1" maxValue="18" count="8">
        <n v="2"/>
        <n v="1"/>
        <n v="3"/>
        <n v="6"/>
        <n v="5"/>
        <n v="18"/>
        <n v="4"/>
        <n v="9"/>
      </sharedItems>
    </cacheField>
    <cacheField name="分类" numFmtId="0">
      <sharedItems count="8">
        <s v="五律"/>
        <s v="短调"/>
        <s v="双调"/>
        <s v="长调"/>
        <s v="古诗"/>
        <s v="新诗"/>
        <s v="文联"/>
        <s v="七律"/>
      </sharedItems>
    </cacheField>
    <cacheField name="格体" numFmtId="0">
      <sharedItems/>
    </cacheField>
    <cacheField name="标题" numFmtId="0">
      <sharedItems/>
    </cacheField>
    <cacheField name="年" numFmtId="0">
      <sharedItems containsSemiMixedTypes="0" containsString="0" containsNumber="1" containsInteger="1" minValue="1979" maxValue="2026" count="41">
        <n v="1979"/>
        <n v="1980"/>
        <n v="1982"/>
        <n v="1983"/>
        <n v="1984"/>
        <n v="1985"/>
        <n v="1986"/>
        <n v="1987"/>
        <n v="1988"/>
        <n v="1989"/>
        <n v="1992"/>
        <n v="1993"/>
        <n v="1994"/>
        <n v="1995"/>
        <n v="1996"/>
        <n v="1997"/>
        <n v="1998"/>
        <n v="1999"/>
        <n v="2002"/>
        <n v="2003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</sharedItems>
    </cacheField>
    <cacheField name="月份" numFmtId="0">
      <sharedItems containsMixedTypes="1" containsNumber="1" containsInteger="1" minValue="9" maxValue="9"/>
    </cacheField>
    <cacheField name="月" numFmtId="0">
      <sharedItems containsSemiMixedTypes="0" containsString="0" containsNumber="1" containsInteger="1" minValue="1" maxValue="12" count="12">
        <n v="4"/>
        <n v="9"/>
        <n v="8"/>
        <n v="10"/>
        <n v="2"/>
        <n v="5"/>
        <n v="1"/>
        <n v="11"/>
        <n v="6"/>
        <n v="12"/>
        <n v="3"/>
        <n v="7"/>
      </sharedItems>
    </cacheField>
    <cacheField name="Month" numFmtId="0">
      <sharedItems/>
    </cacheField>
    <cacheField name="Season" numFmtId="0">
      <sharedItems/>
    </cacheField>
    <cacheField name="S#" numFmtId="0">
      <sharedItems containsBlank="1"/>
    </cacheField>
    <cacheField name="Years" numFmtId="0">
      <sharedItems containsSemiMixedTypes="0" containsString="0" containsNumber="1" containsInteger="1" minValue="1970" maxValue="2020" count="6">
        <n v="1970"/>
        <n v="1980"/>
        <n v="1990"/>
        <n v="2000"/>
        <n v="2010"/>
        <n v="2020"/>
      </sharedItems>
    </cacheField>
    <cacheField name="格字" numFmtId="0">
      <sharedItems containsSemiMixedTypes="0" containsString="0" containsNumber="1" containsInteger="1" minValue="20" maxValue="672"/>
    </cacheField>
    <cacheField name="字数" numFmtId="0">
      <sharedItems containsSemiMixedTypes="0" containsString="0" containsNumber="1" containsInteger="1" minValue="20" maxValue="67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son Zhu" refreshedDate="46271.604536921295" createdVersion="8" refreshedVersion="8" minRefreshableVersion="3" recordCount="225" xr:uid="{BBB378BA-7E9C-4E44-B4C9-B0706BD38706}">
  <cacheSource type="worksheet">
    <worksheetSource ref="A1:P226" sheet="mulu"/>
  </cacheSource>
  <cacheFields count="16">
    <cacheField name="#" numFmtId="0">
      <sharedItems containsSemiMixedTypes="0" containsString="0" containsNumber="1" containsInteger="1" minValue="1" maxValue="18"/>
    </cacheField>
    <cacheField name="分类" numFmtId="0">
      <sharedItems/>
    </cacheField>
    <cacheField name="格体" numFmtId="0">
      <sharedItems/>
    </cacheField>
    <cacheField name="标题" numFmtId="0">
      <sharedItems/>
    </cacheField>
    <cacheField name="年" numFmtId="0">
      <sharedItems containsSemiMixedTypes="0" containsString="0" containsNumber="1" containsInteger="1" minValue="1979" maxValue="2026"/>
    </cacheField>
    <cacheField name="月份" numFmtId="0">
      <sharedItems containsMixedTypes="1" containsNumber="1" containsInteger="1" minValue="9" maxValue="9"/>
    </cacheField>
    <cacheField name="月" numFmtId="0">
      <sharedItems containsSemiMixedTypes="0" containsString="0" containsNumber="1" containsInteger="1" minValue="1" maxValue="12"/>
    </cacheField>
    <cacheField name="Month" numFmtId="0">
      <sharedItems/>
    </cacheField>
    <cacheField name="Season" numFmtId="0">
      <sharedItems/>
    </cacheField>
    <cacheField name="S#" numFmtId="0">
      <sharedItems containsBlank="1"/>
    </cacheField>
    <cacheField name="Years" numFmtId="0">
      <sharedItems containsSemiMixedTypes="0" containsString="0" containsNumber="1" containsInteger="1" minValue="1970" maxValue="2020"/>
    </cacheField>
    <cacheField name="格字" numFmtId="0">
      <sharedItems containsSemiMixedTypes="0" containsString="0" containsNumber="1" containsInteger="1" minValue="20" maxValue="672"/>
    </cacheField>
    <cacheField name="字数" numFmtId="0">
      <sharedItems containsSemiMixedTypes="0" containsString="0" containsNumber="1" containsInteger="1" minValue="20" maxValue="672"/>
    </cacheField>
    <cacheField name="Status" numFmtId="0">
      <sharedItems count="12">
        <s v="郊游"/>
        <s v="怀旧"/>
        <s v="风物"/>
        <s v="年节"/>
        <s v="感赋"/>
        <s v="赠答"/>
        <s v="旅游"/>
        <s v="论评"/>
        <s v="抒情"/>
        <s v="读书"/>
        <s v="记事"/>
        <s v="杂想"/>
      </sharedItems>
    </cacheField>
    <cacheField name="Site" numFmtId="0">
      <sharedItems count="20">
        <s v="Fuzhou"/>
        <s v="Beijing"/>
        <s v="Dalian"/>
        <s v="Book"/>
        <s v="China"/>
        <s v="Redmond"/>
        <s v="Issaq"/>
        <s v="Hawaii"/>
        <s v="Samm"/>
        <s v="Caribbean"/>
        <s v="Fiji"/>
        <s v="US"/>
        <s v="California"/>
        <s v="Seattle"/>
        <s v="NZL"/>
        <s v="Tacoma"/>
        <s v="Germany"/>
        <s v="Mexico"/>
        <s v="Canada"/>
        <s v="Tahiti"/>
      </sharedItems>
    </cacheField>
    <cacheField name="Loc" numFmtId="0">
      <sharedItems count="6">
        <s v="Fuzhou"/>
        <s v="Beijing"/>
        <s v="Redmond"/>
        <s v="Issaq"/>
        <s v="Samm"/>
        <s v="Tacom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5">
  <r>
    <n v="2"/>
    <s v="五律"/>
    <s v="五言律诗"/>
    <s v="春游鳝溪二首"/>
    <x v="0"/>
    <s v="⒋"/>
    <n v="4"/>
    <x v="0"/>
    <x v="0"/>
    <s v="1 - Spring"/>
    <n v="1970"/>
  </r>
  <r>
    <n v="2"/>
    <s v="五律"/>
    <s v="五言律诗"/>
    <s v="秋游青芝寺二首"/>
    <x v="0"/>
    <s v="⒐"/>
    <n v="9"/>
    <x v="1"/>
    <x v="1"/>
    <s v="3 - Autumn"/>
    <n v="1970"/>
  </r>
  <r>
    <n v="2"/>
    <s v="五律"/>
    <s v="五言律诗"/>
    <s v="西湖二首"/>
    <x v="1"/>
    <s v="⒏"/>
    <n v="8"/>
    <x v="2"/>
    <x v="2"/>
    <s v="2 - Summer"/>
    <n v="1980"/>
  </r>
  <r>
    <n v="1"/>
    <s v="短调"/>
    <s v="忆江南"/>
    <s v="榕城春"/>
    <x v="2"/>
    <s v="⒐"/>
    <n v="9"/>
    <x v="1"/>
    <x v="1"/>
    <s v="3 - Autumn"/>
    <n v="1980"/>
  </r>
  <r>
    <n v="1"/>
    <s v="双调"/>
    <s v="采桑子"/>
    <s v="湖趣"/>
    <x v="2"/>
    <s v="⒐"/>
    <n v="9"/>
    <x v="1"/>
    <x v="1"/>
    <s v="3 - Autumn"/>
    <n v="1980"/>
  </r>
  <r>
    <n v="1"/>
    <s v="双调"/>
    <s v="渔家傲"/>
    <s v="夜雨泊江"/>
    <x v="2"/>
    <s v="⒐"/>
    <n v="9"/>
    <x v="1"/>
    <x v="1"/>
    <s v="3 - Autumn"/>
    <n v="1980"/>
  </r>
  <r>
    <n v="1"/>
    <s v="长调"/>
    <s v="六洲歌头"/>
    <s v="夕阳西下"/>
    <x v="2"/>
    <s v="⒐"/>
    <n v="9"/>
    <x v="1"/>
    <x v="1"/>
    <s v="3 - Autumn"/>
    <n v="1980"/>
  </r>
  <r>
    <n v="3"/>
    <s v="古诗"/>
    <s v="七言"/>
    <s v="江南感赋、春思、闽浪残昏"/>
    <x v="2"/>
    <s v="⒑"/>
    <n v="10"/>
    <x v="3"/>
    <x v="1"/>
    <s v="3 - Autumn"/>
    <n v="1980"/>
  </r>
  <r>
    <n v="1"/>
    <s v="双调"/>
    <s v="水仙子"/>
    <s v="除夕"/>
    <x v="3"/>
    <s v="⒉"/>
    <n v="2"/>
    <x v="4"/>
    <x v="3"/>
    <s v="4 - Winter"/>
    <n v="1980"/>
  </r>
  <r>
    <n v="1"/>
    <s v="双调"/>
    <s v="菩萨蛮"/>
    <s v="元夕"/>
    <x v="3"/>
    <s v="⒉"/>
    <n v="2"/>
    <x v="4"/>
    <x v="3"/>
    <s v="4 - Winter"/>
    <n v="1980"/>
  </r>
  <r>
    <n v="1"/>
    <s v="短调"/>
    <s v="调笑令"/>
    <s v="踏青"/>
    <x v="3"/>
    <s v="⒋"/>
    <n v="4"/>
    <x v="0"/>
    <x v="0"/>
    <s v="1 - Spring"/>
    <n v="1980"/>
  </r>
  <r>
    <n v="1"/>
    <s v="长调"/>
    <s v="满江红"/>
    <s v="清明"/>
    <x v="3"/>
    <s v="⒋"/>
    <n v="4"/>
    <x v="0"/>
    <x v="0"/>
    <s v="1 - Spring"/>
    <n v="1980"/>
  </r>
  <r>
    <n v="1"/>
    <s v="双调"/>
    <s v="少年游"/>
    <s v="寄友"/>
    <x v="3"/>
    <s v="⒌"/>
    <n v="5"/>
    <x v="5"/>
    <x v="0"/>
    <s v="1 - Spring"/>
    <n v="1980"/>
  </r>
  <r>
    <n v="1"/>
    <s v="双调"/>
    <s v="青玉案"/>
    <s v="除夕"/>
    <x v="4"/>
    <s v="⒉"/>
    <n v="2"/>
    <x v="4"/>
    <x v="3"/>
    <s v="4 - Winter"/>
    <n v="1980"/>
  </r>
  <r>
    <n v="1"/>
    <s v="短调"/>
    <s v="渔歌子"/>
    <s v="大连风情小记"/>
    <x v="4"/>
    <s v="⒏"/>
    <n v="8"/>
    <x v="2"/>
    <x v="2"/>
    <s v="2 - Summer"/>
    <n v="1980"/>
  </r>
  <r>
    <n v="1"/>
    <s v="双调"/>
    <s v="巫山一段雲"/>
    <s v="雲中飞行"/>
    <x v="4"/>
    <s v="⒏"/>
    <n v="8"/>
    <x v="2"/>
    <x v="2"/>
    <s v="2 - Summer"/>
    <n v="1980"/>
  </r>
  <r>
    <n v="1"/>
    <s v="长调"/>
    <s v="望海潮"/>
    <s v="旅顺口怀古"/>
    <x v="4"/>
    <s v="⒏"/>
    <n v="8"/>
    <x v="2"/>
    <x v="2"/>
    <s v="2 - Summer"/>
    <n v="1980"/>
  </r>
  <r>
    <n v="1"/>
    <s v="长调"/>
    <s v="拜星月慢"/>
    <s v="雨後黄昏，游大连星海公园"/>
    <x v="4"/>
    <s v="⒏"/>
    <n v="8"/>
    <x v="2"/>
    <x v="2"/>
    <s v="2 - Summer"/>
    <n v="1980"/>
  </r>
  <r>
    <n v="1"/>
    <s v="双调"/>
    <s v="忆秦娥"/>
    <s v="清明"/>
    <x v="5"/>
    <s v="⒈"/>
    <n v="1"/>
    <x v="6"/>
    <x v="3"/>
    <s v="4 - Winter"/>
    <n v="1980"/>
  </r>
  <r>
    <n v="2"/>
    <s v="古诗"/>
    <s v="七言"/>
    <s v="清明诗钞题後二首"/>
    <x v="5"/>
    <s v="⒈"/>
    <n v="1"/>
    <x v="6"/>
    <x v="3"/>
    <s v="4 - Winter"/>
    <n v="1980"/>
  </r>
  <r>
    <n v="1"/>
    <s v="古诗"/>
    <s v="七言"/>
    <s v="寄书友人题後"/>
    <x v="5"/>
    <s v="⒈"/>
    <n v="1"/>
    <x v="6"/>
    <x v="3"/>
    <s v="4 - Winter"/>
    <n v="1980"/>
  </r>
  <r>
    <n v="1"/>
    <s v="双调"/>
    <s v="人月圆"/>
    <s v="十五"/>
    <x v="5"/>
    <s v="⒉"/>
    <n v="2"/>
    <x v="4"/>
    <x v="3"/>
    <s v="4 - Winter"/>
    <n v="1980"/>
  </r>
  <r>
    <n v="3"/>
    <s v="古诗"/>
    <s v="七言"/>
    <s v="黄山题咏三首"/>
    <x v="5"/>
    <s v="⒏"/>
    <n v="8"/>
    <x v="2"/>
    <x v="2"/>
    <s v="2 - Summer"/>
    <n v="1980"/>
  </r>
  <r>
    <n v="1"/>
    <s v="古诗"/>
    <s v="七言"/>
    <s v="黄山抒怀"/>
    <x v="5"/>
    <s v="⒏"/>
    <n v="8"/>
    <x v="2"/>
    <x v="2"/>
    <s v="2 - Summer"/>
    <n v="1980"/>
  </r>
  <r>
    <n v="1"/>
    <s v="五律"/>
    <s v="五言律诗"/>
    <s v="秋怀"/>
    <x v="6"/>
    <s v="⒑"/>
    <n v="10"/>
    <x v="3"/>
    <x v="1"/>
    <s v="3 - Autumn"/>
    <n v="1980"/>
  </r>
  <r>
    <n v="1"/>
    <s v="五律"/>
    <s v="五言律诗"/>
    <s v="山中感赋"/>
    <x v="6"/>
    <s v="⒑"/>
    <n v="10"/>
    <x v="3"/>
    <x v="1"/>
    <s v="3 - Autumn"/>
    <n v="1980"/>
  </r>
  <r>
    <n v="2"/>
    <s v="双调"/>
    <s v="散曲"/>
    <s v="风雲健二首"/>
    <x v="6"/>
    <s v="⒒"/>
    <n v="11"/>
    <x v="7"/>
    <x v="1"/>
    <s v="3 - Autumn"/>
    <n v="1980"/>
  </r>
  <r>
    <n v="1"/>
    <s v="五律"/>
    <s v="五言律诗"/>
    <s v="新春试笔"/>
    <x v="7"/>
    <s v="⒉"/>
    <n v="2"/>
    <x v="4"/>
    <x v="3"/>
    <s v="4 - Winter"/>
    <n v="1980"/>
  </r>
  <r>
    <n v="1"/>
    <s v="五律"/>
    <s v="五言律诗"/>
    <s v="夏日龙门涧道中"/>
    <x v="7"/>
    <s v="⒏"/>
    <n v="8"/>
    <x v="2"/>
    <x v="2"/>
    <s v="2 - Summer"/>
    <n v="1980"/>
  </r>
  <r>
    <n v="1"/>
    <s v="五律"/>
    <s v="五言律诗"/>
    <s v="夜雨邀同窗龚学士戏作"/>
    <x v="8"/>
    <s v="⒍"/>
    <n v="6"/>
    <x v="8"/>
    <x v="2"/>
    <s v="2 - Summer"/>
    <n v="1980"/>
  </r>
  <r>
    <n v="1"/>
    <s v="双调"/>
    <s v="散曲"/>
    <s v="寒夜别"/>
    <x v="9"/>
    <s v="⒈"/>
    <n v="1"/>
    <x v="6"/>
    <x v="3"/>
    <s v="4 - Winter"/>
    <n v="1980"/>
  </r>
  <r>
    <n v="1"/>
    <s v="新诗"/>
    <s v="新韵文诗"/>
    <s v="雪"/>
    <x v="9"/>
    <s v="⒓"/>
    <n v="12"/>
    <x v="9"/>
    <x v="3"/>
    <s v="4 - Winter"/>
    <n v="1980"/>
  </r>
  <r>
    <n v="1"/>
    <s v="五律"/>
    <s v="五言律诗"/>
    <s v="壬申新年赋笔"/>
    <x v="10"/>
    <s v="⒉"/>
    <n v="2"/>
    <x v="4"/>
    <x v="3"/>
    <s v="4 - Winter"/>
    <n v="1990"/>
  </r>
  <r>
    <n v="1"/>
    <s v="五律"/>
    <s v="五言律诗"/>
    <s v="榕城留句"/>
    <x v="11"/>
    <s v="⒊"/>
    <n v="3"/>
    <x v="10"/>
    <x v="0"/>
    <s v="1 - Spring"/>
    <n v="1990"/>
  </r>
  <r>
    <n v="1"/>
    <s v="五律"/>
    <s v="五言律诗"/>
    <s v="夜曲"/>
    <x v="11"/>
    <s v="⒊"/>
    <n v="3"/>
    <x v="10"/>
    <x v="0"/>
    <s v="1 - Spring"/>
    <n v="1990"/>
  </r>
  <r>
    <n v="1"/>
    <s v="双调"/>
    <s v="临江仙"/>
    <s v="惜春"/>
    <x v="12"/>
    <s v="⒊"/>
    <n v="3"/>
    <x v="10"/>
    <x v="0"/>
    <s v="1 - Spring"/>
    <n v="1990"/>
  </r>
  <r>
    <n v="2"/>
    <s v="五律"/>
    <s v="五言律诗"/>
    <s v="秋夜二首"/>
    <x v="12"/>
    <s v="⒑"/>
    <n v="10"/>
    <x v="3"/>
    <x v="1"/>
    <s v="3 - Autumn"/>
    <n v="1990"/>
  </r>
  <r>
    <n v="2"/>
    <s v="五律"/>
    <s v="五言律诗"/>
    <s v="离情二首"/>
    <x v="12"/>
    <s v="⒒"/>
    <n v="11"/>
    <x v="7"/>
    <x v="1"/>
    <s v="3 - Autumn"/>
    <n v="1990"/>
  </r>
  <r>
    <n v="3"/>
    <s v="五律"/>
    <s v="五言律诗"/>
    <s v="集字三首"/>
    <x v="12"/>
    <s v="⒓"/>
    <n v="12"/>
    <x v="9"/>
    <x v="3"/>
    <s v="4 - Winter"/>
    <n v="1990"/>
  </r>
  <r>
    <n v="1"/>
    <s v="五律"/>
    <s v="五言律诗"/>
    <s v="美人"/>
    <x v="13"/>
    <s v="⒈"/>
    <n v="1"/>
    <x v="6"/>
    <x v="3"/>
    <s v="4 - Winter"/>
    <n v="1990"/>
  </r>
  <r>
    <n v="6"/>
    <s v="五律"/>
    <s v="五言律诗"/>
    <s v="留香集六首"/>
    <x v="13"/>
    <s v="⒉"/>
    <n v="2"/>
    <x v="4"/>
    <x v="3"/>
    <s v="4 - Winter"/>
    <n v="1990"/>
  </r>
  <r>
    <n v="1"/>
    <s v="五律"/>
    <s v="五言律诗"/>
    <s v="無题"/>
    <x v="13"/>
    <s v="⒉"/>
    <n v="2"/>
    <x v="4"/>
    <x v="3"/>
    <s v="4 - Winter"/>
    <n v="1990"/>
  </r>
  <r>
    <n v="1"/>
    <s v="五律"/>
    <s v="五言律诗"/>
    <s v="相思"/>
    <x v="13"/>
    <s v="⒉"/>
    <n v="2"/>
    <x v="4"/>
    <x v="3"/>
    <s v="4 - Winter"/>
    <n v="1990"/>
  </r>
  <r>
    <n v="2"/>
    <s v="五律"/>
    <s v="五言律诗"/>
    <s v="客思二首"/>
    <x v="13"/>
    <s v="⒉"/>
    <n v="2"/>
    <x v="4"/>
    <x v="3"/>
    <s v="4 - Winter"/>
    <n v="1990"/>
  </r>
  <r>
    <n v="1"/>
    <s v="双调"/>
    <s v="虞美人"/>
    <s v="伤春景"/>
    <x v="13"/>
    <s v="⒊"/>
    <n v="3"/>
    <x v="10"/>
    <x v="0"/>
    <s v="1 - Spring"/>
    <n v="1990"/>
  </r>
  <r>
    <n v="1"/>
    <s v="五律"/>
    <s v="五言律诗"/>
    <s v="画帘"/>
    <x v="13"/>
    <s v="⒐"/>
    <n v="9"/>
    <x v="1"/>
    <x v="1"/>
    <s v="3 - Autumn"/>
    <n v="1990"/>
  </r>
  <r>
    <n v="1"/>
    <s v="五律"/>
    <s v="五言律诗"/>
    <s v="春意"/>
    <x v="13"/>
    <s v="⒑"/>
    <n v="10"/>
    <x v="3"/>
    <x v="1"/>
    <s v="3 - Autumn"/>
    <n v="1990"/>
  </r>
  <r>
    <n v="2"/>
    <s v="五律"/>
    <s v="五言律诗"/>
    <s v="秋风二首"/>
    <x v="13"/>
    <s v="⒒"/>
    <n v="11"/>
    <x v="7"/>
    <x v="1"/>
    <s v="3 - Autumn"/>
    <n v="1990"/>
  </r>
  <r>
    <n v="1"/>
    <s v="双调"/>
    <s v="虞美人"/>
    <s v="诉春情"/>
    <x v="13"/>
    <s v="⒒"/>
    <n v="11"/>
    <x v="7"/>
    <x v="1"/>
    <s v="3 - Autumn"/>
    <n v="1990"/>
  </r>
  <r>
    <n v="2"/>
    <s v="双调"/>
    <s v="臨江仙"/>
    <s v="春風＊二首"/>
    <x v="13"/>
    <s v="⒒"/>
    <n v="11"/>
    <x v="7"/>
    <x v="1"/>
    <s v="3 - Autumn"/>
    <n v="1990"/>
  </r>
  <r>
    <n v="3"/>
    <s v="五律"/>
    <s v="五言律诗"/>
    <s v="春册集句三首"/>
    <x v="13"/>
    <s v="⒒"/>
    <n v="11"/>
    <x v="7"/>
    <x v="1"/>
    <s v="3 - Autumn"/>
    <n v="1990"/>
  </r>
  <r>
    <n v="1"/>
    <s v="五律"/>
    <s v="五言律诗"/>
    <s v="红楼集句"/>
    <x v="13"/>
    <s v="⒒"/>
    <n v="11"/>
    <x v="7"/>
    <x v="1"/>
    <s v="3 - Autumn"/>
    <n v="1990"/>
  </r>
  <r>
    <n v="2"/>
    <s v="五律"/>
    <s v="五言律诗"/>
    <s v="西厢二首"/>
    <x v="13"/>
    <s v="⒒"/>
    <n v="11"/>
    <x v="7"/>
    <x v="1"/>
    <s v="3 - Autumn"/>
    <n v="1990"/>
  </r>
  <r>
    <n v="5"/>
    <s v="五律"/>
    <s v="五言律诗"/>
    <s v="孤夜五首"/>
    <x v="13"/>
    <s v="⒒"/>
    <n v="11"/>
    <x v="7"/>
    <x v="1"/>
    <s v="3 - Autumn"/>
    <n v="1990"/>
  </r>
  <r>
    <n v="1"/>
    <s v="双调"/>
    <s v="临江仙"/>
    <s v="感赋"/>
    <x v="14"/>
    <s v="⒊"/>
    <n v="3"/>
    <x v="10"/>
    <x v="0"/>
    <s v="1 - Spring"/>
    <n v="1990"/>
  </r>
  <r>
    <n v="1"/>
    <s v="五律"/>
    <s v="五言律诗"/>
    <s v="送别"/>
    <x v="14"/>
    <s v="⒋"/>
    <n v="4"/>
    <x v="0"/>
    <x v="0"/>
    <s v="1 - Spring"/>
    <n v="1990"/>
  </r>
  <r>
    <n v="1"/>
    <s v="长调"/>
    <s v="满江红"/>
    <s v="致周琳"/>
    <x v="15"/>
    <s v="⒊"/>
    <n v="3"/>
    <x v="10"/>
    <x v="0"/>
    <s v="1 - Spring"/>
    <n v="1990"/>
  </r>
  <r>
    <n v="1"/>
    <s v="长调"/>
    <s v="水调歌头"/>
    <s v="中秋"/>
    <x v="16"/>
    <s v="⒐"/>
    <n v="9"/>
    <x v="1"/>
    <x v="1"/>
    <s v="3 - Autumn"/>
    <n v="1990"/>
  </r>
  <r>
    <n v="1"/>
    <s v="长调"/>
    <s v="金缕曲"/>
    <s v="中秋寄格格"/>
    <x v="17"/>
    <s v="⒐"/>
    <n v="9"/>
    <x v="1"/>
    <x v="1"/>
    <s v="3 - Autumn"/>
    <n v="1990"/>
  </r>
  <r>
    <n v="1"/>
    <s v="长调"/>
    <s v="金缕曲"/>
    <s v="中秋书怀"/>
    <x v="17"/>
    <s v="⒐"/>
    <n v="9"/>
    <x v="1"/>
    <x v="1"/>
    <s v="3 - Autumn"/>
    <n v="1990"/>
  </r>
  <r>
    <n v="1"/>
    <s v="新诗"/>
    <s v="新韵文诗"/>
    <s v="你和雨"/>
    <x v="18"/>
    <s v="⒊"/>
    <n v="3"/>
    <x v="10"/>
    <x v="0"/>
    <s v="1 - Spring"/>
    <n v="2000"/>
  </r>
  <r>
    <n v="1"/>
    <s v="五律"/>
    <s v="五言律诗"/>
    <s v="今夜"/>
    <x v="19"/>
    <s v="⒋"/>
    <n v="4"/>
    <x v="0"/>
    <x v="0"/>
    <s v="1 - Spring"/>
    <n v="2000"/>
  </r>
  <r>
    <n v="1"/>
    <s v="五律"/>
    <s v="五言律诗"/>
    <s v="夏威夷"/>
    <x v="19"/>
    <s v="⒌"/>
    <n v="5"/>
    <x v="5"/>
    <x v="0"/>
    <s v="1 - Spring"/>
    <n v="2000"/>
  </r>
  <r>
    <n v="2"/>
    <s v="五律"/>
    <s v="五言律诗"/>
    <s v="二月登高"/>
    <x v="20"/>
    <s v="⒉"/>
    <n v="2"/>
    <x v="4"/>
    <x v="3"/>
    <s v="4 - Winter"/>
    <n v="2000"/>
  </r>
  <r>
    <n v="1"/>
    <s v="文联"/>
    <s v="对联"/>
    <s v="同学盛会"/>
    <x v="20"/>
    <s v="⒉"/>
    <n v="2"/>
    <x v="4"/>
    <x v="3"/>
    <s v="4 - Winter"/>
    <n v="2000"/>
  </r>
  <r>
    <n v="1"/>
    <s v="长调"/>
    <s v="水调歌头"/>
    <s v="會東"/>
    <x v="20"/>
    <s v="⒊"/>
    <n v="3"/>
    <x v="10"/>
    <x v="0"/>
    <s v="1 - Spring"/>
    <n v="2000"/>
  </r>
  <r>
    <n v="1"/>
    <s v="双调"/>
    <s v="临江仙"/>
    <s v="再韻會東"/>
    <x v="20"/>
    <s v="⒊"/>
    <n v="3"/>
    <x v="10"/>
    <x v="0"/>
    <s v="1 - Spring"/>
    <n v="2000"/>
  </r>
  <r>
    <n v="1"/>
    <s v="五律"/>
    <s v="五言律诗"/>
    <s v="春日午後"/>
    <x v="20"/>
    <s v="⒍"/>
    <n v="6"/>
    <x v="8"/>
    <x v="2"/>
    <s v="2 - Summer"/>
    <n v="2000"/>
  </r>
  <r>
    <n v="1"/>
    <s v="古诗"/>
    <s v="七言"/>
    <s v="柏梁體秋韻"/>
    <x v="20"/>
    <s v="⒐"/>
    <n v="9"/>
    <x v="1"/>
    <x v="1"/>
    <s v="3 - Autumn"/>
    <n v="2000"/>
  </r>
  <r>
    <n v="1"/>
    <s v="古诗"/>
    <s v="七言"/>
    <s v="冬夜记梦"/>
    <x v="20"/>
    <s v="⒓"/>
    <n v="12"/>
    <x v="9"/>
    <x v="3"/>
    <s v="4 - Winter"/>
    <n v="2000"/>
  </r>
  <r>
    <n v="1"/>
    <s v="五律"/>
    <s v="五言律诗"/>
    <s v="风雨"/>
    <x v="21"/>
    <s v="⒌"/>
    <n v="5"/>
    <x v="5"/>
    <x v="0"/>
    <s v="1 - Spring"/>
    <n v="2000"/>
  </r>
  <r>
    <n v="1"/>
    <s v="古诗"/>
    <s v="七言"/>
    <s v="流言"/>
    <x v="21"/>
    <s v="⒌"/>
    <n v="5"/>
    <x v="5"/>
    <x v="0"/>
    <s v="1 - Spring"/>
    <n v="2000"/>
  </r>
  <r>
    <n v="1"/>
    <s v="古诗"/>
    <s v="七言"/>
    <s v="讽言"/>
    <x v="21"/>
    <s v="⒌"/>
    <n v="5"/>
    <x v="5"/>
    <x v="0"/>
    <s v="1 - Spring"/>
    <n v="2000"/>
  </r>
  <r>
    <n v="1"/>
    <s v="古诗"/>
    <s v="七言"/>
    <s v="致贺"/>
    <x v="21"/>
    <s v="⒍"/>
    <n v="6"/>
    <x v="8"/>
    <x v="2"/>
    <s v="2 - Summer"/>
    <n v="2000"/>
  </r>
  <r>
    <n v="1"/>
    <s v="双调"/>
    <s v="蝶戀花"/>
    <s v="腊雪贺辰致琳儿"/>
    <x v="22"/>
    <s v="⒈"/>
    <n v="1"/>
    <x v="6"/>
    <x v="3"/>
    <s v="4 - Winter"/>
    <n v="2000"/>
  </r>
  <r>
    <n v="2"/>
    <s v="七律"/>
    <s v="七言律诗"/>
    <s v="中秋二首"/>
    <x v="22"/>
    <s v="⒐"/>
    <n v="9"/>
    <x v="1"/>
    <x v="1"/>
    <s v="3 - Autumn"/>
    <n v="2000"/>
  </r>
  <r>
    <n v="1"/>
    <s v="七律"/>
    <s v="七言律诗"/>
    <s v="加勒比游记"/>
    <x v="22"/>
    <s v="⒓"/>
    <n v="12"/>
    <x v="9"/>
    <x v="3"/>
    <s v="4 - Winter"/>
    <n v="2000"/>
  </r>
  <r>
    <n v="1"/>
    <s v="七律"/>
    <s v="七言律诗"/>
    <s v="雪花"/>
    <x v="22"/>
    <s v="⒓"/>
    <n v="12"/>
    <x v="9"/>
    <x v="3"/>
    <s v="4 - Winter"/>
    <n v="2000"/>
  </r>
  <r>
    <n v="1"/>
    <s v="五律"/>
    <s v="五言律诗"/>
    <s v="臘九賀辰"/>
    <x v="23"/>
    <s v="⒈"/>
    <n v="1"/>
    <x v="6"/>
    <x v="3"/>
    <s v="4 - Winter"/>
    <n v="2000"/>
  </r>
  <r>
    <n v="1"/>
    <s v="古诗"/>
    <s v="七言"/>
    <s v="串烧网络流行语"/>
    <x v="23"/>
    <s v="⒈"/>
    <n v="1"/>
    <x v="6"/>
    <x v="3"/>
    <s v="4 - Winter"/>
    <n v="2000"/>
  </r>
  <r>
    <n v="1"/>
    <s v="古诗"/>
    <s v="七言"/>
    <s v="咏时事"/>
    <x v="23"/>
    <s v="⒈"/>
    <n v="1"/>
    <x v="6"/>
    <x v="3"/>
    <s v="4 - Winter"/>
    <n v="2000"/>
  </r>
  <r>
    <n v="2"/>
    <s v="七律"/>
    <s v="七言律诗"/>
    <s v="己丑中秋同韻二首"/>
    <x v="23"/>
    <s v="⒐"/>
    <n v="9"/>
    <x v="1"/>
    <x v="1"/>
    <s v="3 - Autumn"/>
    <n v="2000"/>
  </r>
  <r>
    <n v="2"/>
    <s v="五律"/>
    <s v="五言律诗"/>
    <s v="冬月遠行二首"/>
    <x v="23"/>
    <s v="⒓"/>
    <n v="12"/>
    <x v="9"/>
    <x v="3"/>
    <s v="4 - Winter"/>
    <n v="2000"/>
  </r>
  <r>
    <n v="1"/>
    <s v="古诗"/>
    <s v="七言"/>
    <s v="雨中思"/>
    <x v="24"/>
    <s v="⒈"/>
    <n v="1"/>
    <x v="6"/>
    <x v="3"/>
    <s v="4 - Winter"/>
    <n v="2010"/>
  </r>
  <r>
    <n v="2"/>
    <s v="双调"/>
    <s v="虞美人"/>
    <s v="想念二章（冬雲、冬雨）"/>
    <x v="24"/>
    <s v="⒈"/>
    <n v="1"/>
    <x v="6"/>
    <x v="3"/>
    <s v="4 - Winter"/>
    <n v="2010"/>
  </r>
  <r>
    <n v="18"/>
    <s v="短调"/>
    <s v="天净沙"/>
    <s v="斐济十题今韵"/>
    <x v="24"/>
    <s v="⒉"/>
    <n v="2"/>
    <x v="4"/>
    <x v="3"/>
    <s v="4 - Winter"/>
    <n v="2010"/>
  </r>
  <r>
    <n v="2"/>
    <s v="长调"/>
    <s v="望海潮"/>
    <s v="斐济珊瑚海岸"/>
    <x v="24"/>
    <s v="⒉"/>
    <n v="2"/>
    <x v="4"/>
    <x v="3"/>
    <s v="4 - Winter"/>
    <n v="2010"/>
  </r>
  <r>
    <n v="1"/>
    <s v="新诗"/>
    <s v="英文诗"/>
    <s v="告别斐济"/>
    <x v="24"/>
    <s v="⒉"/>
    <n v="2"/>
    <x v="4"/>
    <x v="3"/>
    <s v="4 - Winter"/>
    <n v="2010"/>
  </r>
  <r>
    <n v="2"/>
    <s v="短调"/>
    <s v="山坡羊"/>
    <s v="西北偏北国家公园二首"/>
    <x v="24"/>
    <s v="⒏"/>
    <n v="8"/>
    <x v="2"/>
    <x v="2"/>
    <s v="2 - Summer"/>
    <n v="2010"/>
  </r>
  <r>
    <n v="2"/>
    <s v="长调"/>
    <s v="水调歌头"/>
    <s v="中秋"/>
    <x v="24"/>
    <s v="⒐"/>
    <n v="9"/>
    <x v="1"/>
    <x v="1"/>
    <s v="3 - Autumn"/>
    <n v="2010"/>
  </r>
  <r>
    <n v="1"/>
    <s v="新诗"/>
    <s v="英文诗"/>
    <s v="秋色雷德蒙"/>
    <x v="24"/>
    <s v="⒑"/>
    <n v="10"/>
    <x v="3"/>
    <x v="1"/>
    <s v="3 - Autumn"/>
    <n v="2010"/>
  </r>
  <r>
    <n v="1"/>
    <s v="古诗"/>
    <s v="七言"/>
    <s v="梦中梦"/>
    <x v="24"/>
    <s v="⒑"/>
    <n v="10"/>
    <x v="3"/>
    <x v="1"/>
    <s v="3 - Autumn"/>
    <n v="2010"/>
  </r>
  <r>
    <n v="2"/>
    <s v="七律"/>
    <s v="七言律诗"/>
    <s v="寒雨二首"/>
    <x v="25"/>
    <s v="⒈"/>
    <n v="1"/>
    <x v="6"/>
    <x v="3"/>
    <s v="4 - Winter"/>
    <n v="2010"/>
  </r>
  <r>
    <n v="1"/>
    <s v="长调"/>
    <s v="沁園春"/>
    <s v="重懷周公和毛詞原韻"/>
    <x v="25"/>
    <s v="⒈"/>
    <n v="1"/>
    <x v="6"/>
    <x v="3"/>
    <s v="4 - Winter"/>
    <n v="2010"/>
  </r>
  <r>
    <n v="1"/>
    <s v="新诗"/>
    <s v="新韵文诗"/>
    <s v="晨跑"/>
    <x v="25"/>
    <s v="⒈"/>
    <n v="1"/>
    <x v="6"/>
    <x v="3"/>
    <s v="4 - Winter"/>
    <n v="2010"/>
  </r>
  <r>
    <n v="1"/>
    <s v="新诗"/>
    <s v="英文诗"/>
    <s v="新年伊始"/>
    <x v="25"/>
    <s v="⒉"/>
    <n v="2"/>
    <x v="4"/>
    <x v="3"/>
    <s v="4 - Winter"/>
    <n v="2010"/>
  </r>
  <r>
    <n v="1"/>
    <s v="五律"/>
    <s v="五言律诗"/>
    <s v="夜寻"/>
    <x v="25"/>
    <s v="⒉"/>
    <n v="2"/>
    <x v="4"/>
    <x v="3"/>
    <s v="4 - Winter"/>
    <n v="2010"/>
  </r>
  <r>
    <n v="1"/>
    <s v="七律"/>
    <s v="七言律诗"/>
    <s v="反思（普韻）"/>
    <x v="25"/>
    <s v="⒉"/>
    <n v="2"/>
    <x v="4"/>
    <x v="3"/>
    <s v="4 - Winter"/>
    <n v="2010"/>
  </r>
  <r>
    <n v="1"/>
    <s v="七律"/>
    <s v="七言律诗"/>
    <s v="題四川豆花莊"/>
    <x v="25"/>
    <s v="⒉"/>
    <n v="2"/>
    <x v="4"/>
    <x v="3"/>
    <s v="4 - Winter"/>
    <n v="2010"/>
  </r>
  <r>
    <n v="1"/>
    <s v="古诗"/>
    <s v="五言"/>
    <s v="梦醒"/>
    <x v="25"/>
    <s v="⒍"/>
    <n v="6"/>
    <x v="8"/>
    <x v="2"/>
    <s v="2 - Summer"/>
    <n v="2010"/>
  </r>
  <r>
    <n v="1"/>
    <s v="双调"/>
    <s v="行香子"/>
    <s v="中秋"/>
    <x v="25"/>
    <s v="⒐"/>
    <n v="9"/>
    <x v="1"/>
    <x v="1"/>
    <s v="3 - Autumn"/>
    <n v="2010"/>
  </r>
  <r>
    <n v="5"/>
    <s v="双调"/>
    <s v="行香子"/>
    <s v="加州行五首"/>
    <x v="25"/>
    <s v="⒐"/>
    <n v="9"/>
    <x v="1"/>
    <x v="1"/>
    <s v="3 - Autumn"/>
    <n v="2010"/>
  </r>
  <r>
    <n v="1"/>
    <s v="双调"/>
    <s v="行香子"/>
    <s v="蘇克杉山"/>
    <x v="25"/>
    <s v="⒑"/>
    <n v="10"/>
    <x v="3"/>
    <x v="1"/>
    <s v="3 - Autumn"/>
    <n v="2010"/>
  </r>
  <r>
    <n v="3"/>
    <s v="七律"/>
    <s v="七言律诗"/>
    <s v="看山三首"/>
    <x v="26"/>
    <s v="⒍"/>
    <n v="6"/>
    <x v="8"/>
    <x v="2"/>
    <s v="2 - Summer"/>
    <n v="2010"/>
  </r>
  <r>
    <n v="4"/>
    <s v="七律"/>
    <s v="七言律诗"/>
    <s v="秋興四首"/>
    <x v="26"/>
    <s v="⒑"/>
    <n v="10"/>
    <x v="3"/>
    <x v="1"/>
    <s v="3 - Autumn"/>
    <n v="2010"/>
  </r>
  <r>
    <n v="1"/>
    <s v="七律"/>
    <s v="七言律诗"/>
    <s v="病中"/>
    <x v="27"/>
    <s v="⒒"/>
    <n v="11"/>
    <x v="7"/>
    <x v="1"/>
    <s v="3 - Autumn"/>
    <n v="2010"/>
  </r>
  <r>
    <n v="1"/>
    <s v="双调"/>
    <s v="行香子"/>
    <s v="火燒天宮（附英文版）"/>
    <x v="28"/>
    <s v="⒉"/>
    <n v="2"/>
    <x v="4"/>
    <x v="3"/>
    <s v="4 - Winter"/>
    <n v="2010"/>
  </r>
  <r>
    <n v="1"/>
    <s v="双调"/>
    <s v="雙調憶江南"/>
    <s v="午後春光"/>
    <x v="28"/>
    <s v="⒊"/>
    <n v="3"/>
    <x v="10"/>
    <x v="0"/>
    <s v="1 - Spring"/>
    <n v="2010"/>
  </r>
  <r>
    <n v="1"/>
    <s v="双调"/>
    <s v="行香子"/>
    <s v="春分"/>
    <x v="28"/>
    <s v="⒊"/>
    <n v="3"/>
    <x v="10"/>
    <x v="0"/>
    <s v="1 - Spring"/>
    <n v="2010"/>
  </r>
  <r>
    <n v="1"/>
    <s v="长调"/>
    <s v="賀新涼"/>
    <s v="小別"/>
    <x v="28"/>
    <s v="⒊"/>
    <n v="3"/>
    <x v="10"/>
    <x v="0"/>
    <s v="1 - Spring"/>
    <n v="2010"/>
  </r>
  <r>
    <n v="1"/>
    <s v="长调"/>
    <s v="賀新涼"/>
    <s v="看雲"/>
    <x v="28"/>
    <s v="⒊"/>
    <n v="3"/>
    <x v="10"/>
    <x v="0"/>
    <s v="1 - Spring"/>
    <n v="2010"/>
  </r>
  <r>
    <n v="1"/>
    <s v="双调"/>
    <s v="临江仙"/>
    <s v="春雨"/>
    <x v="28"/>
    <s v="⒊"/>
    <n v="3"/>
    <x v="10"/>
    <x v="0"/>
    <s v="1 - Spring"/>
    <n v="2010"/>
  </r>
  <r>
    <n v="1"/>
    <s v="长调"/>
    <s v="水调歌头"/>
    <s v="雅安"/>
    <x v="28"/>
    <s v="⒋"/>
    <n v="4"/>
    <x v="0"/>
    <x v="0"/>
    <s v="1 - Spring"/>
    <n v="2010"/>
  </r>
  <r>
    <n v="1"/>
    <s v="五律"/>
    <s v="五言律诗"/>
    <s v="初夏西雅圖"/>
    <x v="28"/>
    <s v="⒍"/>
    <n v="6"/>
    <x v="8"/>
    <x v="2"/>
    <s v="2 - Summer"/>
    <n v="2010"/>
  </r>
  <r>
    <n v="1"/>
    <s v="双调"/>
    <s v="行香子"/>
    <s v="夏入雪峰"/>
    <x v="28"/>
    <s v="⒎"/>
    <n v="7"/>
    <x v="11"/>
    <x v="2"/>
    <s v="2 - Summer"/>
    <n v="2010"/>
  </r>
  <r>
    <n v="1"/>
    <s v="双调"/>
    <s v="行香子"/>
    <s v="朝霞"/>
    <x v="28"/>
    <s v="⒐"/>
    <n v="9"/>
    <x v="1"/>
    <x v="1"/>
    <s v="3 - Autumn"/>
    <n v="2010"/>
  </r>
  <r>
    <n v="2"/>
    <s v="短调"/>
    <s v="天净沙"/>
    <s v="秋（二首）"/>
    <x v="28"/>
    <s v="⒒"/>
    <n v="11"/>
    <x v="7"/>
    <x v="1"/>
    <s v="3 - Autumn"/>
    <n v="2010"/>
  </r>
  <r>
    <n v="1"/>
    <s v="七律"/>
    <s v="七言律诗"/>
    <s v="冬晴"/>
    <x v="29"/>
    <s v="⒈"/>
    <n v="1"/>
    <x v="6"/>
    <x v="3"/>
    <s v="4 - Winter"/>
    <n v="2010"/>
  </r>
  <r>
    <n v="1"/>
    <s v="长调"/>
    <s v="高陽臺"/>
    <s v="写在情人节"/>
    <x v="29"/>
    <s v="⒉"/>
    <n v="2"/>
    <x v="4"/>
    <x v="3"/>
    <s v="4 - Winter"/>
    <n v="2010"/>
  </r>
  <r>
    <n v="1"/>
    <s v="古诗"/>
    <s v="五言"/>
    <s v="佛州劳德戴尔机场"/>
    <x v="29"/>
    <s v="⒊"/>
    <n v="3"/>
    <x v="10"/>
    <x v="0"/>
    <s v="1 - Spring"/>
    <n v="2010"/>
  </r>
  <r>
    <n v="1"/>
    <s v="五律"/>
    <s v="五言律诗"/>
    <s v="湖山漫步寄相思"/>
    <x v="30"/>
    <s v="⒊"/>
    <n v="3"/>
    <x v="10"/>
    <x v="0"/>
    <s v="1 - Spring"/>
    <n v="2010"/>
  </r>
  <r>
    <n v="1"/>
    <s v="古诗"/>
    <s v="五言"/>
    <s v="早春病中拟句"/>
    <x v="30"/>
    <s v="⒋"/>
    <n v="4"/>
    <x v="0"/>
    <x v="0"/>
    <s v="1 - Spring"/>
    <n v="2010"/>
  </r>
  <r>
    <n v="1"/>
    <s v="古诗"/>
    <s v="五言"/>
    <s v="西安謠"/>
    <x v="30"/>
    <s v="⒌"/>
    <n v="5"/>
    <x v="5"/>
    <x v="0"/>
    <s v="1 - Spring"/>
    <n v="2010"/>
  </r>
  <r>
    <n v="1"/>
    <s v="双调"/>
    <s v="行香子"/>
    <s v="京城會"/>
    <x v="30"/>
    <s v="⒌"/>
    <n v="5"/>
    <x v="5"/>
    <x v="0"/>
    <s v="1 - Spring"/>
    <n v="2010"/>
  </r>
  <r>
    <n v="1"/>
    <s v="长调"/>
    <s v="水调歌头"/>
    <s v="皖南行"/>
    <x v="30"/>
    <s v="⒌"/>
    <n v="5"/>
    <x v="5"/>
    <x v="0"/>
    <s v="1 - Spring"/>
    <n v="2010"/>
  </r>
  <r>
    <n v="1"/>
    <s v="五律"/>
    <s v="五言律诗"/>
    <s v="俄勒冈海滩"/>
    <x v="31"/>
    <s v="⒐"/>
    <n v="9"/>
    <x v="1"/>
    <x v="1"/>
    <s v="3 - Autumn"/>
    <n v="2010"/>
  </r>
  <r>
    <n v="1"/>
    <s v="五律"/>
    <s v="五言律诗"/>
    <s v="週年紀念"/>
    <x v="31"/>
    <s v="⒐"/>
    <n v="9"/>
    <x v="1"/>
    <x v="1"/>
    <s v="3 - Autumn"/>
    <n v="2010"/>
  </r>
  <r>
    <n v="1"/>
    <s v="新诗"/>
    <s v="新韵文诗"/>
    <s v="春天"/>
    <x v="31"/>
    <s v="⒑"/>
    <n v="10"/>
    <x v="3"/>
    <x v="1"/>
    <s v="3 - Autumn"/>
    <n v="2010"/>
  </r>
  <r>
    <n v="1"/>
    <s v="七律"/>
    <s v="七言律诗"/>
    <s v="夏威夷可愛島"/>
    <x v="31"/>
    <s v="⒒"/>
    <n v="11"/>
    <x v="7"/>
    <x v="1"/>
    <s v="3 - Autumn"/>
    <n v="2010"/>
  </r>
  <r>
    <n v="1"/>
    <s v="双调"/>
    <s v="临江仙"/>
    <s v="重聚"/>
    <x v="32"/>
    <s v="⒍"/>
    <n v="6"/>
    <x v="8"/>
    <x v="2"/>
    <s v="2 - Summer"/>
    <n v="2010"/>
  </r>
  <r>
    <n v="2"/>
    <s v="长调"/>
    <s v="望海潮"/>
    <s v="新西蘭"/>
    <x v="33"/>
    <s v="⒓"/>
    <n v="12"/>
    <x v="9"/>
    <x v="3"/>
    <s v="4 - Winter"/>
    <n v="2010"/>
  </r>
  <r>
    <n v="1"/>
    <s v="双调"/>
    <s v="临江仙"/>
    <s v="新西蘭萬納卡"/>
    <x v="33"/>
    <s v="⒓"/>
    <n v="12"/>
    <x v="9"/>
    <x v="3"/>
    <s v="4 - Winter"/>
    <n v="2010"/>
  </r>
  <r>
    <n v="1"/>
    <s v="双调"/>
    <s v="行香子"/>
    <s v="新西蘭懷奧塔普"/>
    <x v="33"/>
    <s v="⒓"/>
    <n v="12"/>
    <x v="9"/>
    <x v="3"/>
    <s v="4 - Winter"/>
    <n v="2010"/>
  </r>
  <r>
    <n v="1"/>
    <s v="七律"/>
    <s v="七言律诗"/>
    <s v="新西蘭南島綠色"/>
    <x v="33"/>
    <s v="⒓"/>
    <n v="12"/>
    <x v="9"/>
    <x v="3"/>
    <s v="4 - Winter"/>
    <n v="2010"/>
  </r>
  <r>
    <n v="2"/>
    <s v="七律"/>
    <s v="七言律诗"/>
    <s v="空留"/>
    <x v="34"/>
    <s v="⒏"/>
    <n v="8"/>
    <x v="2"/>
    <x v="2"/>
    <s v="2 - Summer"/>
    <n v="2020"/>
  </r>
  <r>
    <n v="1"/>
    <s v="七律"/>
    <s v="七言律诗"/>
    <s v="赠周琳"/>
    <x v="34"/>
    <s v="⒒"/>
    <n v="11"/>
    <x v="7"/>
    <x v="1"/>
    <s v="3 - Autumn"/>
    <n v="2020"/>
  </r>
  <r>
    <n v="2"/>
    <s v="七律"/>
    <s v="七言律诗"/>
    <s v="残秋"/>
    <x v="34"/>
    <s v="⒒"/>
    <n v="11"/>
    <x v="7"/>
    <x v="1"/>
    <s v="3 - Autumn"/>
    <n v="2020"/>
  </r>
  <r>
    <n v="1"/>
    <s v="古诗"/>
    <s v="七言"/>
    <s v="记梦之纪念疫情"/>
    <x v="34"/>
    <s v="⒓"/>
    <n v="12"/>
    <x v="9"/>
    <x v="3"/>
    <s v="4 - Winter"/>
    <n v="2020"/>
  </r>
  <r>
    <n v="9"/>
    <s v="短调"/>
    <s v="南乡子"/>
    <s v="宇宙往事"/>
    <x v="34"/>
    <s v="⒓"/>
    <n v="12"/>
    <x v="9"/>
    <x v="3"/>
    <s v="4 - Winter"/>
    <n v="2020"/>
  </r>
  <r>
    <n v="1"/>
    <s v="双调"/>
    <s v="菩萨蛮"/>
    <s v="嫦娥五号奔月归来"/>
    <x v="34"/>
    <s v="⒓"/>
    <n v="12"/>
    <x v="9"/>
    <x v="3"/>
    <s v="4 - Winter"/>
    <n v="2020"/>
  </r>
  <r>
    <n v="2"/>
    <s v="长调"/>
    <s v="水调歌头"/>
    <s v="嫦娥五号"/>
    <x v="34"/>
    <s v="⒓"/>
    <n v="12"/>
    <x v="9"/>
    <x v="3"/>
    <s v="4 - Winter"/>
    <n v="2020"/>
  </r>
  <r>
    <n v="1"/>
    <s v="双调"/>
    <s v="行香子"/>
    <s v="赠周琳"/>
    <x v="34"/>
    <s v="⒓"/>
    <n v="12"/>
    <x v="9"/>
    <x v="3"/>
    <s v="4 - Winter"/>
    <n v="2020"/>
  </r>
  <r>
    <n v="1"/>
    <s v="古诗"/>
    <s v="七言"/>
    <s v="论无题绝句"/>
    <x v="35"/>
    <s v="⒈"/>
    <n v="1"/>
    <x v="6"/>
    <x v="3"/>
    <s v="4 - Winter"/>
    <n v="2020"/>
  </r>
  <r>
    <n v="3"/>
    <s v="古诗"/>
    <s v="七言"/>
    <s v="新韵杂篇"/>
    <x v="35"/>
    <s v="⒈"/>
    <n v="1"/>
    <x v="6"/>
    <x v="3"/>
    <s v="4 - Winter"/>
    <n v="2020"/>
  </r>
  <r>
    <n v="2"/>
    <s v="长调"/>
    <s v="水调歌头"/>
    <s v="新年感赋"/>
    <x v="35"/>
    <s v="⒈"/>
    <n v="1"/>
    <x v="6"/>
    <x v="3"/>
    <s v="4 - Winter"/>
    <n v="2020"/>
  </r>
  <r>
    <n v="1"/>
    <s v="长调"/>
    <s v="水调歌头"/>
    <s v="祭一月八"/>
    <x v="35"/>
    <s v="⒈"/>
    <n v="1"/>
    <x v="6"/>
    <x v="3"/>
    <s v="4 - Winter"/>
    <n v="2020"/>
  </r>
  <r>
    <n v="1"/>
    <s v="古诗"/>
    <s v="五言"/>
    <s v="明宫谋"/>
    <x v="35"/>
    <s v="⒉"/>
    <n v="2"/>
    <x v="4"/>
    <x v="3"/>
    <s v="4 - Winter"/>
    <n v="2020"/>
  </r>
  <r>
    <n v="1"/>
    <s v="长调"/>
    <s v="水调歌头"/>
    <s v="南迁步苏词韵"/>
    <x v="35"/>
    <s v="⒊"/>
    <n v="3"/>
    <x v="10"/>
    <x v="0"/>
    <s v="1 - Spring"/>
    <n v="2020"/>
  </r>
  <r>
    <n v="1"/>
    <s v="双调"/>
    <s v="虞美人"/>
    <s v="樱花"/>
    <x v="35"/>
    <s v="⒊"/>
    <n v="3"/>
    <x v="10"/>
    <x v="0"/>
    <s v="1 - Spring"/>
    <n v="2020"/>
  </r>
  <r>
    <n v="1"/>
    <s v="新诗"/>
    <s v="英文诗"/>
    <s v="清平乐"/>
    <x v="35"/>
    <s v="⒋"/>
    <n v="4"/>
    <x v="0"/>
    <x v="0"/>
    <s v="1 - Spring"/>
    <n v="2020"/>
  </r>
  <r>
    <n v="1"/>
    <s v="新诗"/>
    <s v="英文诗"/>
    <s v="萨瓦纳"/>
    <x v="35"/>
    <s v="⒍"/>
    <n v="6"/>
    <x v="8"/>
    <x v="2"/>
    <s v="2 - Summer"/>
    <n v="2020"/>
  </r>
  <r>
    <n v="3"/>
    <s v="七律"/>
    <s v="七言律诗"/>
    <s v="夏梦三首"/>
    <x v="35"/>
    <s v="⒎"/>
    <n v="7"/>
    <x v="11"/>
    <x v="2"/>
    <s v="2 - Summer"/>
    <n v="2020"/>
  </r>
  <r>
    <n v="4"/>
    <s v="七律"/>
    <s v="七言律诗"/>
    <s v="空度四首"/>
    <x v="35"/>
    <s v="⒏"/>
    <n v="8"/>
    <x v="2"/>
    <x v="2"/>
    <s v="2 - Summer"/>
    <n v="2020"/>
  </r>
  <r>
    <n v="1"/>
    <s v="长调"/>
    <s v="水调歌头"/>
    <s v="周琳"/>
    <x v="35"/>
    <s v="⒏"/>
    <n v="8"/>
    <x v="2"/>
    <x v="2"/>
    <s v="2 - Summer"/>
    <n v="2020"/>
  </r>
  <r>
    <n v="1"/>
    <s v="长调"/>
    <s v="水调歌头"/>
    <s v="纸上兵"/>
    <x v="35"/>
    <s v="⒐"/>
    <n v="9"/>
    <x v="1"/>
    <x v="1"/>
    <s v="3 - Autumn"/>
    <n v="2020"/>
  </r>
  <r>
    <n v="1"/>
    <s v="古诗"/>
    <s v="七言"/>
    <s v="读兵法【新韵】"/>
    <x v="35"/>
    <s v="⒐"/>
    <n v="9"/>
    <x v="1"/>
    <x v="1"/>
    <s v="3 - Autumn"/>
    <n v="2020"/>
  </r>
  <r>
    <n v="1"/>
    <s v="古诗"/>
    <s v="七言"/>
    <s v="读老子【杂韵】"/>
    <x v="35"/>
    <s v="⒐"/>
    <n v="9"/>
    <x v="1"/>
    <x v="1"/>
    <s v="3 - Autumn"/>
    <n v="2020"/>
  </r>
  <r>
    <n v="9"/>
    <s v="七律"/>
    <s v="七言律诗"/>
    <s v="读《将夜》集句"/>
    <x v="35"/>
    <s v="⒐"/>
    <n v="9"/>
    <x v="1"/>
    <x v="1"/>
    <s v="3 - Autumn"/>
    <n v="2020"/>
  </r>
  <r>
    <n v="6"/>
    <s v="七律"/>
    <s v="七言律诗"/>
    <s v="读书札记"/>
    <x v="35"/>
    <s v="⒐"/>
    <n v="9"/>
    <x v="1"/>
    <x v="1"/>
    <s v="3 - Autumn"/>
    <n v="2020"/>
  </r>
  <r>
    <n v="1"/>
    <s v="长调"/>
    <s v="水调歌头"/>
    <s v="中秋"/>
    <x v="35"/>
    <s v="⒐"/>
    <n v="9"/>
    <x v="1"/>
    <x v="1"/>
    <s v="3 - Autumn"/>
    <n v="2020"/>
  </r>
  <r>
    <n v="1"/>
    <s v="长调"/>
    <s v="水调歌头"/>
    <s v="归来"/>
    <x v="35"/>
    <s v="⒐"/>
    <n v="9"/>
    <x v="1"/>
    <x v="1"/>
    <s v="3 - Autumn"/>
    <n v="2020"/>
  </r>
  <r>
    <n v="1"/>
    <s v="五律"/>
    <s v="五言律诗"/>
    <s v="深圳街中"/>
    <x v="35"/>
    <s v="⒑"/>
    <n v="10"/>
    <x v="3"/>
    <x v="1"/>
    <s v="3 - Autumn"/>
    <n v="2020"/>
  </r>
  <r>
    <n v="2"/>
    <s v="七律"/>
    <s v="七言律诗"/>
    <s v="秋景"/>
    <x v="35"/>
    <s v="⒒"/>
    <n v="11"/>
    <x v="7"/>
    <x v="1"/>
    <s v="3 - Autumn"/>
    <n v="2020"/>
  </r>
  <r>
    <n v="1"/>
    <s v="五律"/>
    <s v="五言律诗"/>
    <s v="读《重生之药香》"/>
    <x v="36"/>
    <s v="⒋"/>
    <n v="4"/>
    <x v="0"/>
    <x v="0"/>
    <s v="1 - Spring"/>
    <n v="2020"/>
  </r>
  <r>
    <n v="1"/>
    <s v="双调"/>
    <s v="行香子"/>
    <s v="寄思"/>
    <x v="36"/>
    <s v="⒌"/>
    <n v="5"/>
    <x v="5"/>
    <x v="0"/>
    <s v="1 - Spring"/>
    <n v="2020"/>
  </r>
  <r>
    <n v="1"/>
    <s v="古诗"/>
    <s v="七言"/>
    <s v="读《孺子帝》"/>
    <x v="36"/>
    <s v="⒎"/>
    <n v="7"/>
    <x v="11"/>
    <x v="2"/>
    <s v="2 - Summer"/>
    <n v="2020"/>
  </r>
  <r>
    <n v="1"/>
    <s v="长调"/>
    <s v="念奴娇"/>
    <s v="用东坡调"/>
    <x v="36"/>
    <s v="⒐"/>
    <n v="9"/>
    <x v="1"/>
    <x v="1"/>
    <s v="3 - Autumn"/>
    <n v="2020"/>
  </r>
  <r>
    <n v="1"/>
    <s v="长调"/>
    <s v="满江红"/>
    <s v="周年赋"/>
    <x v="36"/>
    <s v="⒐"/>
    <n v="9"/>
    <x v="1"/>
    <x v="1"/>
    <s v="3 - Autumn"/>
    <n v="2020"/>
  </r>
  <r>
    <n v="1"/>
    <s v="双调"/>
    <s v="临江仙"/>
    <s v="重聚"/>
    <x v="36"/>
    <s v="⒑"/>
    <n v="10"/>
    <x v="3"/>
    <x v="1"/>
    <s v="3 - Autumn"/>
    <n v="2020"/>
  </r>
  <r>
    <n v="1"/>
    <s v="七律"/>
    <s v="七言律诗"/>
    <s v="秋野"/>
    <x v="36"/>
    <s v="⒑"/>
    <n v="10"/>
    <x v="3"/>
    <x v="1"/>
    <s v="3 - Autumn"/>
    <n v="2020"/>
  </r>
  <r>
    <n v="1"/>
    <s v="七律"/>
    <s v="七言律诗"/>
    <s v="望夜"/>
    <x v="36"/>
    <s v="⒒"/>
    <n v="11"/>
    <x v="7"/>
    <x v="1"/>
    <s v="3 - Autumn"/>
    <n v="2020"/>
  </r>
  <r>
    <n v="1"/>
    <s v="古诗"/>
    <s v="七言"/>
    <s v="夜雨借佚名诗句"/>
    <x v="36"/>
    <s v="⒒"/>
    <n v="11"/>
    <x v="7"/>
    <x v="1"/>
    <s v="3 - Autumn"/>
    <n v="2020"/>
  </r>
  <r>
    <n v="2"/>
    <s v="七律"/>
    <s v="七言律诗"/>
    <s v="读《簪中录》笔记"/>
    <x v="37"/>
    <s v="⒈"/>
    <n v="1"/>
    <x v="6"/>
    <x v="3"/>
    <s v="4 - Winter"/>
    <n v="2020"/>
  </r>
  <r>
    <n v="2"/>
    <s v="七律"/>
    <s v="七言律诗"/>
    <s v="读《三体》"/>
    <x v="37"/>
    <s v="⒉"/>
    <n v="2"/>
    <x v="4"/>
    <x v="3"/>
    <s v="4 - Winter"/>
    <n v="2020"/>
  </r>
  <r>
    <n v="2"/>
    <s v="七律"/>
    <s v="七言律诗"/>
    <s v="读《百妖谱》"/>
    <x v="37"/>
    <s v="⒊"/>
    <n v="3"/>
    <x v="10"/>
    <x v="0"/>
    <s v="1 - Spring"/>
    <n v="2020"/>
  </r>
  <r>
    <n v="1"/>
    <s v="长调"/>
    <s v="水调歌头"/>
    <s v="读史"/>
    <x v="37"/>
    <s v="⒊"/>
    <n v="3"/>
    <x v="10"/>
    <x v="0"/>
    <s v="1 - Spring"/>
    <n v="2020"/>
  </r>
  <r>
    <n v="1"/>
    <s v="长调"/>
    <s v="念奴娇"/>
    <s v="修真"/>
    <x v="37"/>
    <s v="⒊"/>
    <n v="3"/>
    <x v="10"/>
    <x v="0"/>
    <s v="1 - Spring"/>
    <n v="2020"/>
  </r>
  <r>
    <n v="4"/>
    <s v="七律"/>
    <s v="七言律诗"/>
    <s v="杂感"/>
    <x v="37"/>
    <s v="⒊"/>
    <n v="3"/>
    <x v="10"/>
    <x v="0"/>
    <s v="1 - Spring"/>
    <n v="2020"/>
  </r>
  <r>
    <n v="1"/>
    <s v="五律"/>
    <s v="五言律诗"/>
    <s v="雲窗"/>
    <x v="37"/>
    <s v="⒊"/>
    <n v="3"/>
    <x v="10"/>
    <x v="0"/>
    <s v="1 - Spring"/>
    <n v="2020"/>
  </r>
  <r>
    <n v="1"/>
    <s v="古诗"/>
    <s v="七言"/>
    <s v="书评之当代言情小说"/>
    <x v="37"/>
    <s v="⒊"/>
    <n v="3"/>
    <x v="10"/>
    <x v="0"/>
    <m/>
    <n v="2020"/>
  </r>
  <r>
    <n v="1"/>
    <s v="长调"/>
    <s v="满江红"/>
    <s v="上海外滩"/>
    <x v="37"/>
    <s v="⒍"/>
    <n v="6"/>
    <x v="8"/>
    <x v="2"/>
    <s v="2 - Summer"/>
    <n v="2020"/>
  </r>
  <r>
    <n v="1"/>
    <s v="七律"/>
    <s v="七言律诗"/>
    <s v="福州午後鼓楼东街迹行湖滨路"/>
    <x v="37"/>
    <s v="⒍"/>
    <n v="6"/>
    <x v="8"/>
    <x v="2"/>
    <s v="2 - Summer"/>
    <n v="2020"/>
  </r>
  <r>
    <n v="1"/>
    <s v="长调"/>
    <s v="水调歌头"/>
    <s v="福州行"/>
    <x v="37"/>
    <s v="⒍"/>
    <n v="6"/>
    <x v="8"/>
    <x v="2"/>
    <s v="2 - Summer"/>
    <n v="2020"/>
  </r>
  <r>
    <n v="1"/>
    <s v="五律"/>
    <s v="五言律诗"/>
    <s v="逆旅杂想"/>
    <x v="37"/>
    <s v="⒎"/>
    <n v="7"/>
    <x v="11"/>
    <x v="2"/>
    <s v="2 - Summer"/>
    <n v="2020"/>
  </r>
  <r>
    <n v="1"/>
    <s v="七律"/>
    <s v="七言律诗"/>
    <s v="雲机飞行签"/>
    <x v="37"/>
    <s v="⒎"/>
    <n v="7"/>
    <x v="11"/>
    <x v="2"/>
    <s v="2 - Summer"/>
    <n v="2020"/>
  </r>
  <r>
    <n v="1"/>
    <s v="七律"/>
    <s v="七言律诗"/>
    <s v="夏日病中对湖山"/>
    <x v="37"/>
    <s v="⒏"/>
    <n v="8"/>
    <x v="2"/>
    <x v="2"/>
    <s v="2 - Summer"/>
    <n v="2020"/>
  </r>
  <r>
    <n v="3"/>
    <s v="七律"/>
    <s v="七言律诗"/>
    <s v="读如水意《战争》三部曲"/>
    <x v="37"/>
    <s v="⒑"/>
    <n v="10"/>
    <x v="3"/>
    <x v="1"/>
    <s v="3 - Autumn"/>
    <n v="2020"/>
  </r>
  <r>
    <n v="1"/>
    <s v="七律"/>
    <s v="七言律诗"/>
    <s v="读如水意《火力法则》"/>
    <x v="37"/>
    <s v="⒓"/>
    <n v="12"/>
    <x v="9"/>
    <x v="3"/>
    <s v="4 - Winter"/>
    <n v="2020"/>
  </r>
  <r>
    <n v="1"/>
    <s v="古诗"/>
    <s v="七言"/>
    <s v="菜根谭集句"/>
    <x v="37"/>
    <s v="⒓"/>
    <n v="12"/>
    <x v="9"/>
    <x v="3"/>
    <s v="4 - Winter"/>
    <n v="2020"/>
  </r>
  <r>
    <n v="1"/>
    <s v="短调"/>
    <s v="天净沙"/>
    <s v="旧城"/>
    <x v="38"/>
    <s v="⒈"/>
    <n v="1"/>
    <x v="6"/>
    <x v="3"/>
    <s v="4 - Winter"/>
    <n v="2020"/>
  </r>
  <r>
    <n v="1"/>
    <s v="七律"/>
    <s v="七言律诗"/>
    <s v="飞简（寄周琳）"/>
    <x v="38"/>
    <s v="⒉"/>
    <n v="2"/>
    <x v="4"/>
    <x v="3"/>
    <s v="4 - Winter"/>
    <n v="2020"/>
  </r>
  <r>
    <n v="2"/>
    <s v="七律"/>
    <s v="七言律诗"/>
    <s v="时间相对论"/>
    <x v="38"/>
    <s v="⒊"/>
    <n v="3"/>
    <x v="10"/>
    <x v="0"/>
    <s v="1 - Spring"/>
    <n v="2020"/>
  </r>
  <r>
    <n v="5"/>
    <s v="五律"/>
    <s v="五言律诗"/>
    <s v="杂韵五篇"/>
    <x v="38"/>
    <s v="⒊"/>
    <n v="3"/>
    <x v="10"/>
    <x v="0"/>
    <s v="1 - Spring"/>
    <n v="2020"/>
  </r>
  <r>
    <n v="1"/>
    <s v="七律"/>
    <s v="七言律诗"/>
    <s v="读书摘句"/>
    <x v="38"/>
    <s v="⒎"/>
    <n v="7"/>
    <x v="11"/>
    <x v="2"/>
    <s v="2 - Summer"/>
    <n v="2020"/>
  </r>
  <r>
    <n v="3"/>
    <s v="双调"/>
    <s v="行香子"/>
    <s v="德国游"/>
    <x v="38"/>
    <s v="⒐"/>
    <n v="9"/>
    <x v="1"/>
    <x v="1"/>
    <s v="3 - Autumn"/>
    <n v="2020"/>
  </r>
  <r>
    <n v="1"/>
    <s v="五律"/>
    <s v="五言律诗"/>
    <s v="雲机"/>
    <x v="38"/>
    <s v="⒑"/>
    <n v="10"/>
    <x v="3"/>
    <x v="1"/>
    <s v="3 - Autumn"/>
    <n v="2020"/>
  </r>
  <r>
    <n v="2"/>
    <s v="七律"/>
    <s v="七言律诗"/>
    <s v="写意二首"/>
    <x v="39"/>
    <s v="⒉"/>
    <n v="2"/>
    <x v="4"/>
    <x v="3"/>
    <s v="4 - Winter"/>
    <n v="2020"/>
  </r>
  <r>
    <n v="1"/>
    <s v="七律"/>
    <s v="七言律诗"/>
    <s v="新韵骊歌改自李宗盛词"/>
    <x v="39"/>
    <s v="⒉"/>
    <n v="2"/>
    <x v="4"/>
    <x v="3"/>
    <s v="4 - Winter"/>
    <n v="2020"/>
  </r>
  <r>
    <n v="9"/>
    <s v="七律"/>
    <s v="七言律诗"/>
    <s v="新韵杂题＋电脑集句"/>
    <x v="39"/>
    <s v="⒉"/>
    <n v="2"/>
    <x v="4"/>
    <x v="3"/>
    <s v="4 - Winter"/>
    <n v="2020"/>
  </r>
  <r>
    <n v="1"/>
    <s v="长调"/>
    <s v="水调歌头"/>
    <s v="道法鸿蒙"/>
    <x v="39"/>
    <s v="⒉"/>
    <n v="2"/>
    <x v="4"/>
    <x v="3"/>
    <s v="4 - Winter"/>
    <n v="2020"/>
  </r>
  <r>
    <n v="1"/>
    <s v="长调"/>
    <s v="水调歌头"/>
    <s v="雲中阙"/>
    <x v="39"/>
    <s v="⒉"/>
    <n v="2"/>
    <x v="4"/>
    <x v="3"/>
    <s v="4 - Winter"/>
    <n v="2020"/>
  </r>
  <r>
    <n v="1"/>
    <s v="五律"/>
    <s v="五言律诗"/>
    <s v="落仙"/>
    <x v="39"/>
    <s v="⒋"/>
    <n v="4"/>
    <x v="0"/>
    <x v="0"/>
    <s v="1 - Spring"/>
    <n v="2020"/>
  </r>
  <r>
    <n v="1"/>
    <s v="长调"/>
    <s v="满江红"/>
    <s v="游思杭州学士亭"/>
    <x v="39"/>
    <s v="⒌"/>
    <n v="5"/>
    <x v="5"/>
    <x v="0"/>
    <s v="1 - Spring"/>
    <n v="2020"/>
  </r>
  <r>
    <n v="1"/>
    <s v="七律"/>
    <s v="七言律诗"/>
    <s v="墨西芝华湾"/>
    <x v="39"/>
    <s v="⒍"/>
    <n v="6"/>
    <x v="8"/>
    <x v="2"/>
    <s v="2 - Summer"/>
    <n v="2020"/>
  </r>
  <r>
    <n v="1"/>
    <s v="长调"/>
    <s v="雨霖铃"/>
    <s v="雲网别踪"/>
    <x v="39"/>
    <s v="⒎"/>
    <n v="7"/>
    <x v="11"/>
    <x v="2"/>
    <s v="2 - Summer"/>
    <n v="2020"/>
  </r>
  <r>
    <n v="1"/>
    <s v="长调"/>
    <s v="八声甘州"/>
    <s v="萨瓦纳"/>
    <x v="39"/>
    <s v="⒎"/>
    <n v="7"/>
    <x v="11"/>
    <x v="2"/>
    <s v="2 - Summer"/>
    <n v="2020"/>
  </r>
  <r>
    <n v="2"/>
    <s v="七律"/>
    <s v="七言律诗"/>
    <s v="杂感"/>
    <x v="39"/>
    <s v="⒎"/>
    <n v="7"/>
    <x v="11"/>
    <x v="2"/>
    <s v="2 - Summer"/>
    <n v="2020"/>
  </r>
  <r>
    <n v="1"/>
    <s v="七律"/>
    <s v="七言律诗"/>
    <s v="英诗研习心得"/>
    <x v="39"/>
    <s v="⒎"/>
    <n v="7"/>
    <x v="11"/>
    <x v="2"/>
    <s v="2 - Summer"/>
    <n v="2020"/>
  </r>
  <r>
    <n v="1"/>
    <s v="七律"/>
    <s v="七言律诗"/>
    <s v="双韵联句"/>
    <x v="39"/>
    <s v="⒏"/>
    <n v="8"/>
    <x v="2"/>
    <x v="2"/>
    <s v="2 - Summer"/>
    <n v="2020"/>
  </r>
  <r>
    <n v="1"/>
    <s v="双调"/>
    <s v="行香子"/>
    <s v="致友"/>
    <x v="39"/>
    <s v="⒏"/>
    <n v="8"/>
    <x v="2"/>
    <x v="2"/>
    <s v="2 - Summer"/>
    <n v="2020"/>
  </r>
  <r>
    <n v="1"/>
    <s v="双调"/>
    <s v="临江仙"/>
    <s v="重忆"/>
    <x v="39"/>
    <s v="⒐"/>
    <n v="9"/>
    <x v="1"/>
    <x v="1"/>
    <s v="3 - Autumn"/>
    <n v="2020"/>
  </r>
  <r>
    <n v="1"/>
    <s v="长调"/>
    <s v="沁园春"/>
    <s v="读兵"/>
    <x v="39"/>
    <s v="⒑"/>
    <n v="10"/>
    <x v="3"/>
    <x v="1"/>
    <s v="3 - Autumn"/>
    <n v="2020"/>
  </r>
  <r>
    <n v="1"/>
    <s v="古诗"/>
    <s v="四言"/>
    <s v="赠黄老"/>
    <x v="39"/>
    <s v="⒑"/>
    <n v="10"/>
    <x v="3"/>
    <x v="1"/>
    <s v="3 - Autumn"/>
    <n v="2020"/>
  </r>
  <r>
    <n v="1"/>
    <s v="古诗"/>
    <s v="七言"/>
    <s v="病後"/>
    <x v="39"/>
    <s v="⒒"/>
    <n v="11"/>
    <x v="7"/>
    <x v="1"/>
    <s v="3 - Autumn"/>
    <n v="2020"/>
  </r>
  <r>
    <n v="1"/>
    <s v="七律"/>
    <s v="七言律诗"/>
    <s v="梦与仙友同翱"/>
    <x v="39"/>
    <s v="⒓"/>
    <n v="12"/>
    <x v="9"/>
    <x v="3"/>
    <m/>
    <n v="2020"/>
  </r>
  <r>
    <n v="1"/>
    <s v="七律"/>
    <s v="七言律诗"/>
    <s v="大溪地游记"/>
    <x v="39"/>
    <s v="⒓"/>
    <n v="12"/>
    <x v="9"/>
    <x v="3"/>
    <m/>
    <n v="2020"/>
  </r>
  <r>
    <n v="1"/>
    <s v="古诗"/>
    <s v="五言"/>
    <s v="维港晨光"/>
    <x v="39"/>
    <s v="⒓"/>
    <n v="12"/>
    <x v="9"/>
    <x v="3"/>
    <m/>
    <n v="2020"/>
  </r>
  <r>
    <n v="2"/>
    <s v="七律"/>
    <s v="七言律诗"/>
    <s v="初春小住随笔"/>
    <x v="40"/>
    <s v="⒊"/>
    <n v="3"/>
    <x v="10"/>
    <x v="0"/>
    <m/>
    <n v="2020"/>
  </r>
  <r>
    <n v="2"/>
    <s v="七律"/>
    <s v="七言绝句"/>
    <s v="旅途小记"/>
    <x v="40"/>
    <s v="⒌"/>
    <n v="5"/>
    <x v="5"/>
    <x v="0"/>
    <m/>
    <n v="2020"/>
  </r>
  <r>
    <n v="1"/>
    <s v="五律"/>
    <s v="五言律诗"/>
    <s v="论毛词"/>
    <x v="40"/>
    <s v="⒌"/>
    <n v="5"/>
    <x v="5"/>
    <x v="0"/>
    <m/>
    <n v="2020"/>
  </r>
  <r>
    <n v="1"/>
    <s v="七律"/>
    <s v="七言律诗"/>
    <s v="晨雨特纪"/>
    <x v="40"/>
    <s v="⒍"/>
    <n v="6"/>
    <x v="8"/>
    <x v="2"/>
    <m/>
    <n v="2020"/>
  </r>
  <r>
    <n v="1"/>
    <s v="七律"/>
    <s v="七言律诗"/>
    <s v="论改革开放之中国"/>
    <x v="40"/>
    <s v="⒎"/>
    <n v="7"/>
    <x v="11"/>
    <x v="2"/>
    <m/>
    <n v="2020"/>
  </r>
  <r>
    <n v="9"/>
    <s v="七律"/>
    <s v="七言律诗"/>
    <s v="新韵记梦九章附习对一首"/>
    <x v="40"/>
    <s v="⒏"/>
    <n v="8"/>
    <x v="2"/>
    <x v="2"/>
    <m/>
    <n v="2020"/>
  </r>
  <r>
    <n v="1"/>
    <s v="古诗"/>
    <s v="五言"/>
    <s v="拟古"/>
    <x v="40"/>
    <s v="⒏"/>
    <n v="8"/>
    <x v="2"/>
    <x v="2"/>
    <m/>
    <n v="2020"/>
  </r>
  <r>
    <n v="1"/>
    <s v="古诗"/>
    <s v="七言"/>
    <s v="网帖"/>
    <x v="40"/>
    <n v="9"/>
    <n v="9"/>
    <x v="1"/>
    <x v="1"/>
    <m/>
    <n v="202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5">
  <r>
    <x v="0"/>
    <x v="0"/>
    <s v="五言律诗"/>
    <s v="春游鳝溪二首"/>
    <x v="0"/>
    <s v="⒋"/>
    <x v="0"/>
    <s v="APR"/>
    <s v="Spring"/>
    <s v="1 - Spring"/>
    <x v="0"/>
    <n v="40"/>
    <n v="80"/>
  </r>
  <r>
    <x v="0"/>
    <x v="0"/>
    <s v="五言律诗"/>
    <s v="秋游青芝寺二首"/>
    <x v="0"/>
    <s v="⒐"/>
    <x v="1"/>
    <s v="SEP"/>
    <s v="Autumn"/>
    <s v="3 - Autumn"/>
    <x v="0"/>
    <n v="40"/>
    <n v="80"/>
  </r>
  <r>
    <x v="0"/>
    <x v="0"/>
    <s v="五言律诗"/>
    <s v="西湖二首"/>
    <x v="1"/>
    <s v="⒏"/>
    <x v="2"/>
    <s v="AUG"/>
    <s v="Summer"/>
    <s v="2 - Summer"/>
    <x v="1"/>
    <n v="40"/>
    <n v="80"/>
  </r>
  <r>
    <x v="1"/>
    <x v="1"/>
    <s v="忆江南"/>
    <s v="榕城春"/>
    <x v="2"/>
    <s v="⒐"/>
    <x v="1"/>
    <s v="SEP"/>
    <s v="Autumn"/>
    <s v="3 - Autumn"/>
    <x v="1"/>
    <n v="27"/>
    <n v="27"/>
  </r>
  <r>
    <x v="1"/>
    <x v="2"/>
    <s v="采桑子"/>
    <s v="湖趣"/>
    <x v="2"/>
    <s v="⒐"/>
    <x v="1"/>
    <s v="SEP"/>
    <s v="Autumn"/>
    <s v="3 - Autumn"/>
    <x v="1"/>
    <n v="44"/>
    <n v="44"/>
  </r>
  <r>
    <x v="1"/>
    <x v="2"/>
    <s v="渔家傲"/>
    <s v="夜雨泊江"/>
    <x v="2"/>
    <s v="⒐"/>
    <x v="1"/>
    <s v="SEP"/>
    <s v="Autumn"/>
    <s v="3 - Autumn"/>
    <x v="1"/>
    <n v="62"/>
    <n v="62"/>
  </r>
  <r>
    <x v="1"/>
    <x v="3"/>
    <s v="六洲歌头"/>
    <s v="夕阳西下"/>
    <x v="2"/>
    <s v="⒐"/>
    <x v="1"/>
    <s v="SEP"/>
    <s v="Autumn"/>
    <s v="3 - Autumn"/>
    <x v="1"/>
    <n v="143"/>
    <n v="143"/>
  </r>
  <r>
    <x v="2"/>
    <x v="4"/>
    <s v="七言"/>
    <s v="江南感赋、春思、闽浪残昏"/>
    <x v="2"/>
    <s v="⒑"/>
    <x v="3"/>
    <s v="OCT"/>
    <s v="Autumn"/>
    <s v="3 - Autumn"/>
    <x v="1"/>
    <n v="28"/>
    <n v="84"/>
  </r>
  <r>
    <x v="1"/>
    <x v="2"/>
    <s v="水仙子"/>
    <s v="除夕"/>
    <x v="3"/>
    <s v="⒉"/>
    <x v="4"/>
    <s v="FEB"/>
    <s v="Winter"/>
    <s v="4 - Winter"/>
    <x v="1"/>
    <n v="42"/>
    <n v="42"/>
  </r>
  <r>
    <x v="1"/>
    <x v="2"/>
    <s v="菩萨蛮"/>
    <s v="元夕"/>
    <x v="3"/>
    <s v="⒉"/>
    <x v="4"/>
    <s v="FEB"/>
    <s v="Winter"/>
    <s v="4 - Winter"/>
    <x v="1"/>
    <n v="44"/>
    <n v="44"/>
  </r>
  <r>
    <x v="1"/>
    <x v="1"/>
    <s v="调笑令"/>
    <s v="踏青"/>
    <x v="3"/>
    <s v="⒋"/>
    <x v="0"/>
    <s v="APR"/>
    <s v="Spring"/>
    <s v="1 - Spring"/>
    <x v="1"/>
    <n v="32"/>
    <n v="32"/>
  </r>
  <r>
    <x v="1"/>
    <x v="3"/>
    <s v="满江红"/>
    <s v="清明"/>
    <x v="3"/>
    <s v="⒋"/>
    <x v="0"/>
    <s v="APR"/>
    <s v="Spring"/>
    <s v="1 - Spring"/>
    <x v="1"/>
    <n v="93"/>
    <n v="93"/>
  </r>
  <r>
    <x v="1"/>
    <x v="2"/>
    <s v="少年游"/>
    <s v="寄友"/>
    <x v="3"/>
    <s v="⒌"/>
    <x v="5"/>
    <s v="MAY"/>
    <s v="Spring"/>
    <s v="1 - Spring"/>
    <x v="1"/>
    <n v="50"/>
    <n v="50"/>
  </r>
  <r>
    <x v="1"/>
    <x v="2"/>
    <s v="青玉案"/>
    <s v="除夕"/>
    <x v="4"/>
    <s v="⒉"/>
    <x v="4"/>
    <s v="FEB"/>
    <s v="Winter"/>
    <s v="4 - Winter"/>
    <x v="1"/>
    <n v="67"/>
    <n v="67"/>
  </r>
  <r>
    <x v="1"/>
    <x v="1"/>
    <s v="渔歌子"/>
    <s v="大连风情小记"/>
    <x v="4"/>
    <s v="⒏"/>
    <x v="2"/>
    <s v="AUG"/>
    <s v="Summer"/>
    <s v="2 - Summer"/>
    <x v="1"/>
    <n v="27"/>
    <n v="27"/>
  </r>
  <r>
    <x v="1"/>
    <x v="2"/>
    <s v="巫山一段雲"/>
    <s v="雲中飞行"/>
    <x v="4"/>
    <s v="⒏"/>
    <x v="2"/>
    <s v="AUG"/>
    <s v="Summer"/>
    <s v="2 - Summer"/>
    <x v="1"/>
    <n v="44"/>
    <n v="44"/>
  </r>
  <r>
    <x v="1"/>
    <x v="3"/>
    <s v="望海潮"/>
    <s v="旅顺口怀古"/>
    <x v="4"/>
    <s v="⒏"/>
    <x v="2"/>
    <s v="AUG"/>
    <s v="Summer"/>
    <s v="2 - Summer"/>
    <x v="1"/>
    <n v="107"/>
    <n v="107"/>
  </r>
  <r>
    <x v="1"/>
    <x v="3"/>
    <s v="拜星月慢"/>
    <s v="雨後黄昏，游大连星海公园"/>
    <x v="4"/>
    <s v="⒏"/>
    <x v="2"/>
    <s v="AUG"/>
    <s v="Summer"/>
    <s v="2 - Summer"/>
    <x v="1"/>
    <n v="104"/>
    <n v="104"/>
  </r>
  <r>
    <x v="1"/>
    <x v="2"/>
    <s v="忆秦娥"/>
    <s v="清明"/>
    <x v="5"/>
    <s v="⒈"/>
    <x v="6"/>
    <s v="JAN"/>
    <s v="Winter"/>
    <s v="4 - Winter"/>
    <x v="1"/>
    <n v="44"/>
    <n v="44"/>
  </r>
  <r>
    <x v="0"/>
    <x v="4"/>
    <s v="七言"/>
    <s v="清明诗钞题後二首"/>
    <x v="5"/>
    <s v="⒈"/>
    <x v="6"/>
    <s v="JAN"/>
    <s v="Winter"/>
    <s v="4 - Winter"/>
    <x v="1"/>
    <n v="28"/>
    <n v="84"/>
  </r>
  <r>
    <x v="1"/>
    <x v="4"/>
    <s v="七言"/>
    <s v="寄书友人题後"/>
    <x v="5"/>
    <s v="⒈"/>
    <x v="6"/>
    <s v="JAN"/>
    <s v="Winter"/>
    <s v="4 - Winter"/>
    <x v="1"/>
    <n v="28"/>
    <n v="28"/>
  </r>
  <r>
    <x v="1"/>
    <x v="2"/>
    <s v="人月圆"/>
    <s v="十五"/>
    <x v="5"/>
    <s v="⒉"/>
    <x v="4"/>
    <s v="FEB"/>
    <s v="Winter"/>
    <s v="4 - Winter"/>
    <x v="1"/>
    <n v="48"/>
    <n v="48"/>
  </r>
  <r>
    <x v="2"/>
    <x v="4"/>
    <s v="七言"/>
    <s v="黄山题咏三首"/>
    <x v="5"/>
    <s v="⒏"/>
    <x v="2"/>
    <s v="AUG"/>
    <s v="Summer"/>
    <s v="2 - Summer"/>
    <x v="1"/>
    <n v="28"/>
    <n v="84"/>
  </r>
  <r>
    <x v="1"/>
    <x v="4"/>
    <s v="七言"/>
    <s v="黄山抒怀"/>
    <x v="5"/>
    <s v="⒏"/>
    <x v="2"/>
    <s v="AUG"/>
    <s v="Summer"/>
    <s v="2 - Summer"/>
    <x v="1"/>
    <n v="56"/>
    <n v="56"/>
  </r>
  <r>
    <x v="1"/>
    <x v="0"/>
    <s v="五言律诗"/>
    <s v="秋怀"/>
    <x v="6"/>
    <s v="⒑"/>
    <x v="3"/>
    <s v="OCT"/>
    <s v="Autumn"/>
    <s v="3 - Autumn"/>
    <x v="1"/>
    <n v="40"/>
    <n v="40"/>
  </r>
  <r>
    <x v="1"/>
    <x v="0"/>
    <s v="五言律诗"/>
    <s v="山中感赋"/>
    <x v="6"/>
    <s v="⒑"/>
    <x v="3"/>
    <s v="OCT"/>
    <s v="Autumn"/>
    <s v="3 - Autumn"/>
    <x v="1"/>
    <n v="40"/>
    <n v="40"/>
  </r>
  <r>
    <x v="0"/>
    <x v="2"/>
    <s v="散曲"/>
    <s v="风雲健二首"/>
    <x v="6"/>
    <s v="⒒"/>
    <x v="7"/>
    <s v="NOV"/>
    <s v="Autumn"/>
    <s v="3 - Autumn"/>
    <x v="1"/>
    <n v="48"/>
    <n v="96"/>
  </r>
  <r>
    <x v="1"/>
    <x v="0"/>
    <s v="五言律诗"/>
    <s v="新春试笔"/>
    <x v="7"/>
    <s v="⒉"/>
    <x v="4"/>
    <s v="FEB"/>
    <s v="Winter"/>
    <s v="4 - Winter"/>
    <x v="1"/>
    <n v="40"/>
    <n v="40"/>
  </r>
  <r>
    <x v="1"/>
    <x v="0"/>
    <s v="五言律诗"/>
    <s v="夏日龙门涧道中"/>
    <x v="7"/>
    <s v="⒏"/>
    <x v="2"/>
    <s v="AUG"/>
    <s v="Summer"/>
    <s v="2 - Summer"/>
    <x v="1"/>
    <n v="40"/>
    <n v="40"/>
  </r>
  <r>
    <x v="1"/>
    <x v="0"/>
    <s v="五言律诗"/>
    <s v="夜雨邀同窗龚学士戏作"/>
    <x v="8"/>
    <s v="⒍"/>
    <x v="8"/>
    <s v="JUN"/>
    <s v="Summer"/>
    <s v="2 - Summer"/>
    <x v="1"/>
    <n v="40"/>
    <n v="40"/>
  </r>
  <r>
    <x v="1"/>
    <x v="2"/>
    <s v="散曲"/>
    <s v="寒夜别"/>
    <x v="9"/>
    <s v="⒈"/>
    <x v="6"/>
    <s v="JAN"/>
    <s v="Winter"/>
    <s v="4 - Winter"/>
    <x v="1"/>
    <n v="86"/>
    <n v="86"/>
  </r>
  <r>
    <x v="1"/>
    <x v="5"/>
    <s v="新韵文诗"/>
    <s v="雪"/>
    <x v="9"/>
    <s v="⒓"/>
    <x v="9"/>
    <s v="DEC"/>
    <s v="Winter"/>
    <s v="4 - Winter"/>
    <x v="1"/>
    <n v="89"/>
    <n v="89"/>
  </r>
  <r>
    <x v="1"/>
    <x v="0"/>
    <s v="五言律诗"/>
    <s v="壬申新年赋笔"/>
    <x v="10"/>
    <s v="⒉"/>
    <x v="4"/>
    <s v="FEB"/>
    <s v="Winter"/>
    <s v="4 - Winter"/>
    <x v="2"/>
    <n v="40"/>
    <n v="40"/>
  </r>
  <r>
    <x v="1"/>
    <x v="0"/>
    <s v="五言律诗"/>
    <s v="榕城留句"/>
    <x v="11"/>
    <s v="⒊"/>
    <x v="10"/>
    <s v="MAR"/>
    <s v="Spring"/>
    <s v="1 - Spring"/>
    <x v="2"/>
    <n v="40"/>
    <n v="40"/>
  </r>
  <r>
    <x v="1"/>
    <x v="0"/>
    <s v="五言律诗"/>
    <s v="夜曲"/>
    <x v="11"/>
    <s v="⒊"/>
    <x v="10"/>
    <s v="MAR"/>
    <s v="Spring"/>
    <s v="1 - Spring"/>
    <x v="2"/>
    <n v="40"/>
    <n v="40"/>
  </r>
  <r>
    <x v="1"/>
    <x v="2"/>
    <s v="临江仙"/>
    <s v="惜春"/>
    <x v="12"/>
    <s v="⒊"/>
    <x v="10"/>
    <s v="MAR"/>
    <s v="Spring"/>
    <s v="1 - Spring"/>
    <x v="2"/>
    <n v="60"/>
    <n v="60"/>
  </r>
  <r>
    <x v="0"/>
    <x v="0"/>
    <s v="五言律诗"/>
    <s v="秋夜二首"/>
    <x v="12"/>
    <s v="⒑"/>
    <x v="3"/>
    <s v="OCT"/>
    <s v="Autumn"/>
    <s v="3 - Autumn"/>
    <x v="2"/>
    <n v="40"/>
    <n v="80"/>
  </r>
  <r>
    <x v="0"/>
    <x v="0"/>
    <s v="五言律诗"/>
    <s v="离情二首"/>
    <x v="12"/>
    <s v="⒒"/>
    <x v="7"/>
    <s v="NOV"/>
    <s v="Autumn"/>
    <s v="3 - Autumn"/>
    <x v="2"/>
    <n v="40"/>
    <n v="80"/>
  </r>
  <r>
    <x v="2"/>
    <x v="0"/>
    <s v="五言律诗"/>
    <s v="集字三首"/>
    <x v="12"/>
    <s v="⒓"/>
    <x v="9"/>
    <s v="DEC"/>
    <s v="Winter"/>
    <s v="4 - Winter"/>
    <x v="2"/>
    <n v="40"/>
    <n v="120"/>
  </r>
  <r>
    <x v="1"/>
    <x v="0"/>
    <s v="五言律诗"/>
    <s v="美人"/>
    <x v="13"/>
    <s v="⒈"/>
    <x v="6"/>
    <s v="JAN"/>
    <s v="Winter"/>
    <s v="4 - Winter"/>
    <x v="2"/>
    <n v="40"/>
    <n v="40"/>
  </r>
  <r>
    <x v="3"/>
    <x v="0"/>
    <s v="五言律诗"/>
    <s v="留香集六首"/>
    <x v="13"/>
    <s v="⒉"/>
    <x v="4"/>
    <s v="FEB"/>
    <s v="Winter"/>
    <s v="4 - Winter"/>
    <x v="2"/>
    <n v="40"/>
    <n v="240"/>
  </r>
  <r>
    <x v="1"/>
    <x v="0"/>
    <s v="五言律诗"/>
    <s v="無题"/>
    <x v="13"/>
    <s v="⒉"/>
    <x v="4"/>
    <s v="FEB"/>
    <s v="Winter"/>
    <s v="4 - Winter"/>
    <x v="2"/>
    <n v="40"/>
    <n v="40"/>
  </r>
  <r>
    <x v="1"/>
    <x v="0"/>
    <s v="五言律诗"/>
    <s v="相思"/>
    <x v="13"/>
    <s v="⒉"/>
    <x v="4"/>
    <s v="FEB"/>
    <s v="Winter"/>
    <s v="4 - Winter"/>
    <x v="2"/>
    <n v="40"/>
    <n v="40"/>
  </r>
  <r>
    <x v="0"/>
    <x v="0"/>
    <s v="五言律诗"/>
    <s v="客思二首"/>
    <x v="13"/>
    <s v="⒉"/>
    <x v="4"/>
    <s v="FEB"/>
    <s v="Winter"/>
    <s v="4 - Winter"/>
    <x v="2"/>
    <n v="40"/>
    <n v="80"/>
  </r>
  <r>
    <x v="1"/>
    <x v="2"/>
    <s v="虞美人"/>
    <s v="伤春景"/>
    <x v="13"/>
    <s v="⒊"/>
    <x v="10"/>
    <s v="MAR"/>
    <s v="Spring"/>
    <s v="1 - Spring"/>
    <x v="2"/>
    <n v="56"/>
    <n v="56"/>
  </r>
  <r>
    <x v="1"/>
    <x v="0"/>
    <s v="五言律诗"/>
    <s v="画帘"/>
    <x v="13"/>
    <s v="⒐"/>
    <x v="1"/>
    <s v="SEP"/>
    <s v="Autumn"/>
    <s v="3 - Autumn"/>
    <x v="2"/>
    <n v="40"/>
    <n v="40"/>
  </r>
  <r>
    <x v="1"/>
    <x v="0"/>
    <s v="五言律诗"/>
    <s v="春意"/>
    <x v="13"/>
    <s v="⒑"/>
    <x v="3"/>
    <s v="OCT"/>
    <s v="Autumn"/>
    <s v="3 - Autumn"/>
    <x v="2"/>
    <n v="160"/>
    <n v="160"/>
  </r>
  <r>
    <x v="0"/>
    <x v="0"/>
    <s v="五言律诗"/>
    <s v="秋风二首"/>
    <x v="13"/>
    <s v="⒒"/>
    <x v="7"/>
    <s v="NOV"/>
    <s v="Autumn"/>
    <s v="3 - Autumn"/>
    <x v="2"/>
    <n v="40"/>
    <n v="80"/>
  </r>
  <r>
    <x v="1"/>
    <x v="2"/>
    <s v="虞美人"/>
    <s v="诉春情"/>
    <x v="13"/>
    <s v="⒒"/>
    <x v="7"/>
    <s v="NOV"/>
    <s v="Autumn"/>
    <s v="3 - Autumn"/>
    <x v="2"/>
    <n v="56"/>
    <n v="56"/>
  </r>
  <r>
    <x v="0"/>
    <x v="2"/>
    <s v="臨江仙"/>
    <s v="春風＊二首"/>
    <x v="13"/>
    <s v="⒒"/>
    <x v="7"/>
    <s v="NOV"/>
    <s v="Autumn"/>
    <s v="3 - Autumn"/>
    <x v="2"/>
    <n v="60"/>
    <n v="120"/>
  </r>
  <r>
    <x v="2"/>
    <x v="0"/>
    <s v="五言律诗"/>
    <s v="春册集句三首"/>
    <x v="13"/>
    <s v="⒒"/>
    <x v="7"/>
    <s v="NOV"/>
    <s v="Autumn"/>
    <s v="3 - Autumn"/>
    <x v="2"/>
    <n v="40"/>
    <n v="120"/>
  </r>
  <r>
    <x v="1"/>
    <x v="0"/>
    <s v="五言律诗"/>
    <s v="红楼集句"/>
    <x v="13"/>
    <s v="⒒"/>
    <x v="7"/>
    <s v="NOV"/>
    <s v="Autumn"/>
    <s v="3 - Autumn"/>
    <x v="2"/>
    <n v="80"/>
    <n v="80"/>
  </r>
  <r>
    <x v="0"/>
    <x v="0"/>
    <s v="五言律诗"/>
    <s v="西厢二首"/>
    <x v="13"/>
    <s v="⒒"/>
    <x v="7"/>
    <s v="NOV"/>
    <s v="Autumn"/>
    <s v="3 - Autumn"/>
    <x v="2"/>
    <n v="40"/>
    <n v="80"/>
  </r>
  <r>
    <x v="4"/>
    <x v="0"/>
    <s v="五言律诗"/>
    <s v="孤夜五首"/>
    <x v="13"/>
    <s v="⒒"/>
    <x v="7"/>
    <s v="NOV"/>
    <s v="Autumn"/>
    <s v="3 - Autumn"/>
    <x v="2"/>
    <n v="40"/>
    <n v="200"/>
  </r>
  <r>
    <x v="1"/>
    <x v="2"/>
    <s v="临江仙"/>
    <s v="感赋"/>
    <x v="14"/>
    <s v="⒊"/>
    <x v="10"/>
    <s v="MAR"/>
    <s v="Spring"/>
    <s v="1 - Spring"/>
    <x v="2"/>
    <n v="60"/>
    <n v="60"/>
  </r>
  <r>
    <x v="1"/>
    <x v="0"/>
    <s v="五言律诗"/>
    <s v="送别"/>
    <x v="14"/>
    <s v="⒋"/>
    <x v="0"/>
    <s v="APR"/>
    <s v="Spring"/>
    <s v="1 - Spring"/>
    <x v="2"/>
    <n v="40"/>
    <n v="40"/>
  </r>
  <r>
    <x v="1"/>
    <x v="3"/>
    <s v="满江红"/>
    <s v="致周琳"/>
    <x v="15"/>
    <s v="⒊"/>
    <x v="10"/>
    <s v="MAR"/>
    <s v="Spring"/>
    <s v="1 - Spring"/>
    <x v="2"/>
    <n v="93"/>
    <n v="93"/>
  </r>
  <r>
    <x v="1"/>
    <x v="3"/>
    <s v="水调歌头"/>
    <s v="中秋"/>
    <x v="16"/>
    <s v="⒐"/>
    <x v="1"/>
    <s v="SEP"/>
    <s v="Autumn"/>
    <s v="3 - Autumn"/>
    <x v="2"/>
    <n v="95"/>
    <n v="95"/>
  </r>
  <r>
    <x v="1"/>
    <x v="3"/>
    <s v="金缕曲"/>
    <s v="中秋寄格格"/>
    <x v="17"/>
    <s v="⒐"/>
    <x v="1"/>
    <s v="SEP"/>
    <s v="Autumn"/>
    <s v="3 - Autumn"/>
    <x v="2"/>
    <n v="116"/>
    <n v="116"/>
  </r>
  <r>
    <x v="1"/>
    <x v="3"/>
    <s v="金缕曲"/>
    <s v="中秋书怀"/>
    <x v="17"/>
    <s v="⒐"/>
    <x v="1"/>
    <s v="SEP"/>
    <s v="Autumn"/>
    <s v="3 - Autumn"/>
    <x v="2"/>
    <n v="116"/>
    <n v="116"/>
  </r>
  <r>
    <x v="1"/>
    <x v="5"/>
    <s v="新韵文诗"/>
    <s v="你和雨"/>
    <x v="18"/>
    <s v="⒊"/>
    <x v="10"/>
    <s v="MAR"/>
    <s v="Spring"/>
    <s v="1 - Spring"/>
    <x v="3"/>
    <n v="92"/>
    <n v="92"/>
  </r>
  <r>
    <x v="1"/>
    <x v="0"/>
    <s v="五言律诗"/>
    <s v="今夜"/>
    <x v="19"/>
    <s v="⒋"/>
    <x v="0"/>
    <s v="APR"/>
    <s v="Spring"/>
    <s v="1 - Spring"/>
    <x v="3"/>
    <n v="80"/>
    <n v="80"/>
  </r>
  <r>
    <x v="1"/>
    <x v="0"/>
    <s v="五言律诗"/>
    <s v="夏威夷"/>
    <x v="19"/>
    <s v="⒌"/>
    <x v="5"/>
    <s v="MAY"/>
    <s v="Spring"/>
    <s v="1 - Spring"/>
    <x v="3"/>
    <n v="80"/>
    <n v="80"/>
  </r>
  <r>
    <x v="0"/>
    <x v="0"/>
    <s v="五言律诗"/>
    <s v="二月登高"/>
    <x v="20"/>
    <s v="⒉"/>
    <x v="4"/>
    <s v="FEB"/>
    <s v="Winter"/>
    <s v="4 - Winter"/>
    <x v="3"/>
    <n v="40"/>
    <n v="80"/>
  </r>
  <r>
    <x v="1"/>
    <x v="6"/>
    <s v="对联"/>
    <s v="同学盛会"/>
    <x v="20"/>
    <s v="⒉"/>
    <x v="4"/>
    <s v="FEB"/>
    <s v="Winter"/>
    <s v="4 - Winter"/>
    <x v="3"/>
    <n v="48"/>
    <n v="48"/>
  </r>
  <r>
    <x v="1"/>
    <x v="3"/>
    <s v="水调歌头"/>
    <s v="會東"/>
    <x v="20"/>
    <s v="⒊"/>
    <x v="10"/>
    <s v="MAR"/>
    <s v="Spring"/>
    <s v="1 - Spring"/>
    <x v="3"/>
    <n v="95"/>
    <n v="95"/>
  </r>
  <r>
    <x v="1"/>
    <x v="2"/>
    <s v="临江仙"/>
    <s v="再韻會東"/>
    <x v="20"/>
    <s v="⒊"/>
    <x v="10"/>
    <s v="MAR"/>
    <s v="Spring"/>
    <s v="1 - Spring"/>
    <x v="3"/>
    <n v="60"/>
    <n v="60"/>
  </r>
  <r>
    <x v="1"/>
    <x v="0"/>
    <s v="五言律诗"/>
    <s v="春日午後"/>
    <x v="20"/>
    <s v="⒍"/>
    <x v="8"/>
    <s v="JUN"/>
    <s v="Summer"/>
    <s v="2 - Summer"/>
    <x v="3"/>
    <n v="40"/>
    <n v="40"/>
  </r>
  <r>
    <x v="1"/>
    <x v="4"/>
    <s v="七言"/>
    <s v="柏梁體秋韻"/>
    <x v="20"/>
    <s v="⒐"/>
    <x v="1"/>
    <s v="SEP"/>
    <s v="Autumn"/>
    <s v="3 - Autumn"/>
    <x v="3"/>
    <n v="28"/>
    <n v="28"/>
  </r>
  <r>
    <x v="1"/>
    <x v="4"/>
    <s v="七言"/>
    <s v="冬夜记梦"/>
    <x v="20"/>
    <s v="⒓"/>
    <x v="9"/>
    <s v="DEC"/>
    <s v="Winter"/>
    <s v="4 - Winter"/>
    <x v="3"/>
    <n v="112"/>
    <n v="112"/>
  </r>
  <r>
    <x v="1"/>
    <x v="0"/>
    <s v="五言律诗"/>
    <s v="风雨"/>
    <x v="21"/>
    <s v="⒌"/>
    <x v="5"/>
    <s v="MAY"/>
    <s v="Spring"/>
    <s v="1 - Spring"/>
    <x v="3"/>
    <n v="40"/>
    <n v="40"/>
  </r>
  <r>
    <x v="1"/>
    <x v="4"/>
    <s v="七言"/>
    <s v="流言"/>
    <x v="21"/>
    <s v="⒌"/>
    <x v="5"/>
    <s v="MAY"/>
    <s v="Spring"/>
    <s v="1 - Spring"/>
    <x v="3"/>
    <n v="112"/>
    <n v="112"/>
  </r>
  <r>
    <x v="1"/>
    <x v="4"/>
    <s v="七言"/>
    <s v="讽言"/>
    <x v="21"/>
    <s v="⒌"/>
    <x v="5"/>
    <s v="MAY"/>
    <s v="Spring"/>
    <s v="1 - Spring"/>
    <x v="3"/>
    <n v="280"/>
    <n v="280"/>
  </r>
  <r>
    <x v="1"/>
    <x v="4"/>
    <s v="七言"/>
    <s v="致贺"/>
    <x v="21"/>
    <s v="⒍"/>
    <x v="8"/>
    <s v="JUN"/>
    <s v="Summer"/>
    <s v="2 - Summer"/>
    <x v="3"/>
    <n v="112"/>
    <n v="112"/>
  </r>
  <r>
    <x v="1"/>
    <x v="2"/>
    <s v="蝶戀花"/>
    <s v="腊雪贺辰致琳儿"/>
    <x v="22"/>
    <s v="⒈"/>
    <x v="6"/>
    <s v="JAN"/>
    <s v="Winter"/>
    <s v="4 - Winter"/>
    <x v="3"/>
    <n v="60"/>
    <n v="60"/>
  </r>
  <r>
    <x v="0"/>
    <x v="7"/>
    <s v="七言律诗"/>
    <s v="中秋二首"/>
    <x v="22"/>
    <s v="⒐"/>
    <x v="1"/>
    <s v="SEP"/>
    <s v="Autumn"/>
    <s v="3 - Autumn"/>
    <x v="3"/>
    <n v="56"/>
    <n v="112"/>
  </r>
  <r>
    <x v="1"/>
    <x v="7"/>
    <s v="七言律诗"/>
    <s v="加勒比游记"/>
    <x v="22"/>
    <s v="⒓"/>
    <x v="9"/>
    <s v="DEC"/>
    <s v="Winter"/>
    <s v="4 - Winter"/>
    <x v="3"/>
    <n v="112"/>
    <n v="112"/>
  </r>
  <r>
    <x v="1"/>
    <x v="7"/>
    <s v="七言律诗"/>
    <s v="雪花"/>
    <x v="22"/>
    <s v="⒓"/>
    <x v="9"/>
    <s v="DEC"/>
    <s v="Winter"/>
    <s v="4 - Winter"/>
    <x v="3"/>
    <n v="56"/>
    <n v="56"/>
  </r>
  <r>
    <x v="1"/>
    <x v="0"/>
    <s v="五言律诗"/>
    <s v="臘九賀辰"/>
    <x v="23"/>
    <s v="⒈"/>
    <x v="6"/>
    <s v="JAN"/>
    <s v="Winter"/>
    <s v="4 - Winter"/>
    <x v="3"/>
    <n v="40"/>
    <n v="40"/>
  </r>
  <r>
    <x v="1"/>
    <x v="4"/>
    <s v="七言"/>
    <s v="串烧网络流行语"/>
    <x v="23"/>
    <s v="⒈"/>
    <x v="6"/>
    <s v="JAN"/>
    <s v="Winter"/>
    <s v="4 - Winter"/>
    <x v="3"/>
    <n v="112"/>
    <n v="112"/>
  </r>
  <r>
    <x v="1"/>
    <x v="4"/>
    <s v="七言"/>
    <s v="咏时事"/>
    <x v="23"/>
    <s v="⒈"/>
    <x v="6"/>
    <s v="JAN"/>
    <s v="Winter"/>
    <s v="4 - Winter"/>
    <x v="3"/>
    <n v="56"/>
    <n v="56"/>
  </r>
  <r>
    <x v="0"/>
    <x v="7"/>
    <s v="七言律诗"/>
    <s v="己丑中秋同韻二首"/>
    <x v="23"/>
    <s v="⒐"/>
    <x v="1"/>
    <s v="SEP"/>
    <s v="Autumn"/>
    <s v="3 - Autumn"/>
    <x v="3"/>
    <n v="56"/>
    <n v="112"/>
  </r>
  <r>
    <x v="0"/>
    <x v="0"/>
    <s v="五言律诗"/>
    <s v="冬月遠行二首"/>
    <x v="23"/>
    <s v="⒓"/>
    <x v="9"/>
    <s v="DEC"/>
    <s v="Winter"/>
    <s v="4 - Winter"/>
    <x v="3"/>
    <n v="80"/>
    <n v="160"/>
  </r>
  <r>
    <x v="1"/>
    <x v="4"/>
    <s v="七言"/>
    <s v="雨中思"/>
    <x v="24"/>
    <s v="⒈"/>
    <x v="6"/>
    <s v="JAN"/>
    <s v="Winter"/>
    <s v="4 - Winter"/>
    <x v="4"/>
    <n v="56"/>
    <n v="56"/>
  </r>
  <r>
    <x v="0"/>
    <x v="2"/>
    <s v="虞美人"/>
    <s v="想念二章（冬雲、冬雨）"/>
    <x v="24"/>
    <s v="⒈"/>
    <x v="6"/>
    <s v="JAN"/>
    <s v="Winter"/>
    <s v="4 - Winter"/>
    <x v="4"/>
    <n v="56"/>
    <n v="112"/>
  </r>
  <r>
    <x v="5"/>
    <x v="1"/>
    <s v="天净沙"/>
    <s v="斐济十题今韵"/>
    <x v="24"/>
    <s v="⒉"/>
    <x v="4"/>
    <s v="FEB"/>
    <s v="Winter"/>
    <s v="4 - Winter"/>
    <x v="4"/>
    <n v="28"/>
    <n v="504"/>
  </r>
  <r>
    <x v="0"/>
    <x v="3"/>
    <s v="望海潮"/>
    <s v="斐济珊瑚海岸"/>
    <x v="24"/>
    <s v="⒉"/>
    <x v="4"/>
    <s v="FEB"/>
    <s v="Winter"/>
    <s v="4 - Winter"/>
    <x v="4"/>
    <n v="107"/>
    <n v="214"/>
  </r>
  <r>
    <x v="1"/>
    <x v="5"/>
    <s v="英文诗"/>
    <s v="告别斐济"/>
    <x v="24"/>
    <s v="⒉"/>
    <x v="4"/>
    <s v="FEB"/>
    <s v="Winter"/>
    <s v="4 - Winter"/>
    <x v="4"/>
    <n v="101"/>
    <n v="101"/>
  </r>
  <r>
    <x v="0"/>
    <x v="1"/>
    <s v="山坡羊"/>
    <s v="西北偏北国家公园二首"/>
    <x v="24"/>
    <s v="⒏"/>
    <x v="2"/>
    <s v="AUG"/>
    <s v="Summer"/>
    <s v="2 - Summer"/>
    <x v="4"/>
    <n v="47"/>
    <n v="94"/>
  </r>
  <r>
    <x v="0"/>
    <x v="3"/>
    <s v="水调歌头"/>
    <s v="中秋"/>
    <x v="24"/>
    <s v="⒐"/>
    <x v="1"/>
    <s v="SEP"/>
    <s v="Autumn"/>
    <s v="3 - Autumn"/>
    <x v="4"/>
    <n v="95"/>
    <n v="190"/>
  </r>
  <r>
    <x v="1"/>
    <x v="5"/>
    <s v="英文诗"/>
    <s v="秋色雷德蒙"/>
    <x v="24"/>
    <s v="⒑"/>
    <x v="3"/>
    <s v="OCT"/>
    <s v="Autumn"/>
    <s v="3 - Autumn"/>
    <x v="4"/>
    <n v="47"/>
    <n v="47"/>
  </r>
  <r>
    <x v="1"/>
    <x v="4"/>
    <s v="七言"/>
    <s v="梦中梦"/>
    <x v="24"/>
    <s v="⒑"/>
    <x v="3"/>
    <s v="OCT"/>
    <s v="Autumn"/>
    <s v="3 - Autumn"/>
    <x v="4"/>
    <n v="28"/>
    <n v="28"/>
  </r>
  <r>
    <x v="0"/>
    <x v="7"/>
    <s v="七言律诗"/>
    <s v="寒雨二首"/>
    <x v="25"/>
    <s v="⒈"/>
    <x v="6"/>
    <s v="JAN"/>
    <s v="Winter"/>
    <s v="4 - Winter"/>
    <x v="4"/>
    <n v="56"/>
    <n v="112"/>
  </r>
  <r>
    <x v="1"/>
    <x v="3"/>
    <s v="沁園春"/>
    <s v="重懷周公和毛詞原韻"/>
    <x v="25"/>
    <s v="⒈"/>
    <x v="6"/>
    <s v="JAN"/>
    <s v="Winter"/>
    <s v="4 - Winter"/>
    <x v="4"/>
    <n v="114"/>
    <n v="114"/>
  </r>
  <r>
    <x v="1"/>
    <x v="5"/>
    <s v="新韵文诗"/>
    <s v="晨跑"/>
    <x v="25"/>
    <s v="⒈"/>
    <x v="6"/>
    <s v="JAN"/>
    <s v="Winter"/>
    <s v="4 - Winter"/>
    <x v="4"/>
    <n v="32"/>
    <n v="32"/>
  </r>
  <r>
    <x v="1"/>
    <x v="5"/>
    <s v="英文诗"/>
    <s v="新年伊始"/>
    <x v="25"/>
    <s v="⒉"/>
    <x v="4"/>
    <s v="FEB"/>
    <s v="Winter"/>
    <s v="4 - Winter"/>
    <x v="4"/>
    <n v="87"/>
    <n v="87"/>
  </r>
  <r>
    <x v="1"/>
    <x v="0"/>
    <s v="五言律诗"/>
    <s v="夜寻"/>
    <x v="25"/>
    <s v="⒉"/>
    <x v="4"/>
    <s v="FEB"/>
    <s v="Winter"/>
    <s v="4 - Winter"/>
    <x v="4"/>
    <n v="80"/>
    <n v="80"/>
  </r>
  <r>
    <x v="1"/>
    <x v="7"/>
    <s v="七言律诗"/>
    <s v="反思（普韻）"/>
    <x v="25"/>
    <s v="⒉"/>
    <x v="4"/>
    <s v="FEB"/>
    <s v="Winter"/>
    <s v="4 - Winter"/>
    <x v="4"/>
    <n v="56"/>
    <n v="56"/>
  </r>
  <r>
    <x v="1"/>
    <x v="7"/>
    <s v="七言律诗"/>
    <s v="題四川豆花莊"/>
    <x v="25"/>
    <s v="⒉"/>
    <x v="4"/>
    <s v="FEB"/>
    <s v="Winter"/>
    <s v="4 - Winter"/>
    <x v="4"/>
    <n v="56"/>
    <n v="56"/>
  </r>
  <r>
    <x v="1"/>
    <x v="4"/>
    <s v="五言"/>
    <s v="梦醒"/>
    <x v="25"/>
    <s v="⒍"/>
    <x v="8"/>
    <s v="JUN"/>
    <s v="Summer"/>
    <s v="2 - Summer"/>
    <x v="4"/>
    <n v="20"/>
    <n v="20"/>
  </r>
  <r>
    <x v="1"/>
    <x v="2"/>
    <s v="行香子"/>
    <s v="中秋"/>
    <x v="25"/>
    <s v="⒐"/>
    <x v="1"/>
    <s v="SEP"/>
    <s v="Autumn"/>
    <s v="3 - Autumn"/>
    <x v="4"/>
    <n v="66"/>
    <n v="66"/>
  </r>
  <r>
    <x v="4"/>
    <x v="2"/>
    <s v="行香子"/>
    <s v="加州行五首"/>
    <x v="25"/>
    <s v="⒐"/>
    <x v="1"/>
    <s v="SEP"/>
    <s v="Autumn"/>
    <s v="3 - Autumn"/>
    <x v="4"/>
    <n v="66"/>
    <n v="330"/>
  </r>
  <r>
    <x v="1"/>
    <x v="2"/>
    <s v="行香子"/>
    <s v="蘇克杉山"/>
    <x v="25"/>
    <s v="⒑"/>
    <x v="3"/>
    <s v="OCT"/>
    <s v="Autumn"/>
    <s v="3 - Autumn"/>
    <x v="4"/>
    <n v="66"/>
    <n v="66"/>
  </r>
  <r>
    <x v="2"/>
    <x v="7"/>
    <s v="七言律诗"/>
    <s v="看山三首"/>
    <x v="26"/>
    <s v="⒍"/>
    <x v="8"/>
    <s v="JUN"/>
    <s v="Summer"/>
    <s v="2 - Summer"/>
    <x v="4"/>
    <n v="140"/>
    <n v="392"/>
  </r>
  <r>
    <x v="6"/>
    <x v="7"/>
    <s v="七言律诗"/>
    <s v="秋興四首"/>
    <x v="26"/>
    <s v="⒑"/>
    <x v="3"/>
    <s v="OCT"/>
    <s v="Autumn"/>
    <s v="3 - Autumn"/>
    <x v="4"/>
    <n v="56"/>
    <n v="224"/>
  </r>
  <r>
    <x v="1"/>
    <x v="7"/>
    <s v="七言律诗"/>
    <s v="病中"/>
    <x v="27"/>
    <s v="⒒"/>
    <x v="7"/>
    <s v="NOV"/>
    <s v="Autumn"/>
    <s v="3 - Autumn"/>
    <x v="4"/>
    <n v="56"/>
    <n v="56"/>
  </r>
  <r>
    <x v="1"/>
    <x v="2"/>
    <s v="行香子"/>
    <s v="火燒天宮（附英文版）"/>
    <x v="28"/>
    <s v="⒉"/>
    <x v="4"/>
    <s v="FEB"/>
    <s v="Winter"/>
    <s v="4 - Winter"/>
    <x v="4"/>
    <n v="66"/>
    <n v="66"/>
  </r>
  <r>
    <x v="1"/>
    <x v="2"/>
    <s v="雙調憶江南"/>
    <s v="午後春光"/>
    <x v="28"/>
    <s v="⒊"/>
    <x v="10"/>
    <s v="MAR"/>
    <s v="Spring"/>
    <s v="1 - Spring"/>
    <x v="4"/>
    <n v="54"/>
    <n v="54"/>
  </r>
  <r>
    <x v="1"/>
    <x v="2"/>
    <s v="行香子"/>
    <s v="春分"/>
    <x v="28"/>
    <s v="⒊"/>
    <x v="10"/>
    <s v="MAR"/>
    <s v="Spring"/>
    <s v="1 - Spring"/>
    <x v="4"/>
    <n v="66"/>
    <n v="66"/>
  </r>
  <r>
    <x v="1"/>
    <x v="3"/>
    <s v="賀新涼"/>
    <s v="小別"/>
    <x v="28"/>
    <s v="⒊"/>
    <x v="10"/>
    <s v="MAR"/>
    <s v="Spring"/>
    <s v="1 - Spring"/>
    <x v="4"/>
    <n v="116"/>
    <n v="116"/>
  </r>
  <r>
    <x v="1"/>
    <x v="3"/>
    <s v="賀新涼"/>
    <s v="看雲"/>
    <x v="28"/>
    <s v="⒊"/>
    <x v="10"/>
    <s v="MAR"/>
    <s v="Spring"/>
    <s v="1 - Spring"/>
    <x v="4"/>
    <n v="116"/>
    <n v="116"/>
  </r>
  <r>
    <x v="1"/>
    <x v="2"/>
    <s v="临江仙"/>
    <s v="春雨"/>
    <x v="28"/>
    <s v="⒊"/>
    <x v="10"/>
    <s v="MAR"/>
    <s v="Spring"/>
    <s v="1 - Spring"/>
    <x v="4"/>
    <n v="60"/>
    <n v="60"/>
  </r>
  <r>
    <x v="1"/>
    <x v="3"/>
    <s v="水调歌头"/>
    <s v="雅安"/>
    <x v="28"/>
    <s v="⒋"/>
    <x v="0"/>
    <s v="APR"/>
    <s v="Spring"/>
    <s v="1 - Spring"/>
    <x v="4"/>
    <n v="95"/>
    <n v="95"/>
  </r>
  <r>
    <x v="1"/>
    <x v="0"/>
    <s v="五言律诗"/>
    <s v="初夏西雅圖"/>
    <x v="28"/>
    <s v="⒍"/>
    <x v="8"/>
    <s v="JUN"/>
    <s v="Summer"/>
    <s v="2 - Summer"/>
    <x v="4"/>
    <n v="40"/>
    <n v="40"/>
  </r>
  <r>
    <x v="1"/>
    <x v="2"/>
    <s v="行香子"/>
    <s v="夏入雪峰"/>
    <x v="28"/>
    <s v="⒎"/>
    <x v="11"/>
    <s v="JUL"/>
    <s v="Summer"/>
    <s v="2 - Summer"/>
    <x v="4"/>
    <n v="66"/>
    <n v="66"/>
  </r>
  <r>
    <x v="1"/>
    <x v="2"/>
    <s v="行香子"/>
    <s v="朝霞"/>
    <x v="28"/>
    <s v="⒐"/>
    <x v="1"/>
    <s v="SEP"/>
    <s v="Autumn"/>
    <s v="3 - Autumn"/>
    <x v="4"/>
    <n v="66"/>
    <n v="66"/>
  </r>
  <r>
    <x v="0"/>
    <x v="1"/>
    <s v="天净沙"/>
    <s v="秋（二首）"/>
    <x v="28"/>
    <s v="⒒"/>
    <x v="7"/>
    <s v="NOV"/>
    <s v="Autumn"/>
    <s v="3 - Autumn"/>
    <x v="4"/>
    <n v="28"/>
    <n v="56"/>
  </r>
  <r>
    <x v="1"/>
    <x v="7"/>
    <s v="七言律诗"/>
    <s v="冬晴"/>
    <x v="29"/>
    <s v="⒈"/>
    <x v="6"/>
    <s v="JAN"/>
    <s v="Winter"/>
    <s v="4 - Winter"/>
    <x v="4"/>
    <n v="56"/>
    <n v="56"/>
  </r>
  <r>
    <x v="1"/>
    <x v="3"/>
    <s v="高陽臺"/>
    <s v="写在情人节"/>
    <x v="29"/>
    <s v="⒉"/>
    <x v="4"/>
    <s v="FEB"/>
    <s v="Winter"/>
    <s v="4 - Winter"/>
    <x v="4"/>
    <n v="100"/>
    <n v="100"/>
  </r>
  <r>
    <x v="1"/>
    <x v="4"/>
    <s v="五言"/>
    <s v="佛州劳德戴尔机场"/>
    <x v="29"/>
    <s v="⒊"/>
    <x v="10"/>
    <s v="MAR"/>
    <s v="Spring"/>
    <s v="1 - Spring"/>
    <x v="4"/>
    <n v="20"/>
    <n v="20"/>
  </r>
  <r>
    <x v="1"/>
    <x v="0"/>
    <s v="五言律诗"/>
    <s v="湖山漫步寄相思"/>
    <x v="30"/>
    <s v="⒊"/>
    <x v="10"/>
    <s v="MAR"/>
    <s v="Spring"/>
    <s v="1 - Spring"/>
    <x v="4"/>
    <n v="80"/>
    <n v="80"/>
  </r>
  <r>
    <x v="1"/>
    <x v="4"/>
    <s v="五言"/>
    <s v="早春病中拟句"/>
    <x v="30"/>
    <s v="⒋"/>
    <x v="0"/>
    <s v="APR"/>
    <s v="Spring"/>
    <s v="1 - Spring"/>
    <x v="4"/>
    <n v="80"/>
    <n v="80"/>
  </r>
  <r>
    <x v="1"/>
    <x v="4"/>
    <s v="五言"/>
    <s v="西安謠"/>
    <x v="30"/>
    <s v="⒌"/>
    <x v="5"/>
    <s v="MAY"/>
    <s v="Spring"/>
    <s v="1 - Spring"/>
    <x v="4"/>
    <n v="120"/>
    <n v="120"/>
  </r>
  <r>
    <x v="1"/>
    <x v="2"/>
    <s v="行香子"/>
    <s v="京城會"/>
    <x v="30"/>
    <s v="⒌"/>
    <x v="5"/>
    <s v="MAY"/>
    <s v="Spring"/>
    <s v="1 - Spring"/>
    <x v="4"/>
    <n v="66"/>
    <n v="66"/>
  </r>
  <r>
    <x v="1"/>
    <x v="3"/>
    <s v="水调歌头"/>
    <s v="皖南行"/>
    <x v="30"/>
    <s v="⒌"/>
    <x v="5"/>
    <s v="MAY"/>
    <s v="Spring"/>
    <s v="1 - Spring"/>
    <x v="4"/>
    <n v="95"/>
    <n v="95"/>
  </r>
  <r>
    <x v="1"/>
    <x v="0"/>
    <s v="五言律诗"/>
    <s v="俄勒冈海滩"/>
    <x v="31"/>
    <s v="⒐"/>
    <x v="1"/>
    <s v="SEP"/>
    <s v="Autumn"/>
    <s v="3 - Autumn"/>
    <x v="4"/>
    <n v="40"/>
    <n v="40"/>
  </r>
  <r>
    <x v="1"/>
    <x v="0"/>
    <s v="五言律诗"/>
    <s v="週年紀念"/>
    <x v="31"/>
    <s v="⒐"/>
    <x v="1"/>
    <s v="SEP"/>
    <s v="Autumn"/>
    <s v="3 - Autumn"/>
    <x v="4"/>
    <n v="40"/>
    <n v="40"/>
  </r>
  <r>
    <x v="1"/>
    <x v="5"/>
    <s v="新韵文诗"/>
    <s v="春天"/>
    <x v="31"/>
    <s v="⒑"/>
    <x v="3"/>
    <s v="OCT"/>
    <s v="Autumn"/>
    <s v="3 - Autumn"/>
    <x v="4"/>
    <n v="34"/>
    <n v="34"/>
  </r>
  <r>
    <x v="1"/>
    <x v="7"/>
    <s v="七言律诗"/>
    <s v="夏威夷可愛島"/>
    <x v="31"/>
    <s v="⒒"/>
    <x v="7"/>
    <s v="NOV"/>
    <s v="Autumn"/>
    <s v="3 - Autumn"/>
    <x v="4"/>
    <n v="56"/>
    <n v="56"/>
  </r>
  <r>
    <x v="1"/>
    <x v="2"/>
    <s v="临江仙"/>
    <s v="重聚"/>
    <x v="32"/>
    <s v="⒍"/>
    <x v="8"/>
    <s v="JUN"/>
    <s v="Summer"/>
    <s v="2 - Summer"/>
    <x v="4"/>
    <n v="60"/>
    <n v="60"/>
  </r>
  <r>
    <x v="0"/>
    <x v="3"/>
    <s v="望海潮"/>
    <s v="新西蘭"/>
    <x v="33"/>
    <s v="⒓"/>
    <x v="9"/>
    <s v="DEC"/>
    <s v="Winter"/>
    <s v="4 - Winter"/>
    <x v="4"/>
    <n v="107"/>
    <n v="214"/>
  </r>
  <r>
    <x v="1"/>
    <x v="2"/>
    <s v="临江仙"/>
    <s v="新西蘭萬納卡"/>
    <x v="33"/>
    <s v="⒓"/>
    <x v="9"/>
    <s v="DEC"/>
    <s v="Winter"/>
    <s v="4 - Winter"/>
    <x v="4"/>
    <n v="60"/>
    <n v="60"/>
  </r>
  <r>
    <x v="1"/>
    <x v="2"/>
    <s v="行香子"/>
    <s v="新西蘭懷奧塔普"/>
    <x v="33"/>
    <s v="⒓"/>
    <x v="9"/>
    <s v="DEC"/>
    <s v="Winter"/>
    <s v="4 - Winter"/>
    <x v="4"/>
    <n v="66"/>
    <n v="66"/>
  </r>
  <r>
    <x v="1"/>
    <x v="7"/>
    <s v="七言律诗"/>
    <s v="新西蘭南島綠色"/>
    <x v="33"/>
    <s v="⒓"/>
    <x v="9"/>
    <s v="DEC"/>
    <s v="Winter"/>
    <s v="4 - Winter"/>
    <x v="4"/>
    <n v="56"/>
    <n v="56"/>
  </r>
  <r>
    <x v="0"/>
    <x v="7"/>
    <s v="七言律诗"/>
    <s v="空留"/>
    <x v="34"/>
    <s v="⒏"/>
    <x v="2"/>
    <s v="AUG"/>
    <s v="Summer"/>
    <s v="2 - Summer"/>
    <x v="5"/>
    <n v="84"/>
    <n v="168"/>
  </r>
  <r>
    <x v="1"/>
    <x v="7"/>
    <s v="七言律诗"/>
    <s v="赠周琳"/>
    <x v="34"/>
    <s v="⒒"/>
    <x v="7"/>
    <s v="NOV"/>
    <s v="Autumn"/>
    <s v="3 - Autumn"/>
    <x v="5"/>
    <n v="56"/>
    <n v="56"/>
  </r>
  <r>
    <x v="0"/>
    <x v="7"/>
    <s v="七言律诗"/>
    <s v="残秋"/>
    <x v="34"/>
    <s v="⒒"/>
    <x v="7"/>
    <s v="NOV"/>
    <s v="Autumn"/>
    <s v="3 - Autumn"/>
    <x v="5"/>
    <n v="56"/>
    <n v="112"/>
  </r>
  <r>
    <x v="1"/>
    <x v="4"/>
    <s v="七言"/>
    <s v="记梦之纪念疫情"/>
    <x v="34"/>
    <s v="⒓"/>
    <x v="9"/>
    <s v="DEC"/>
    <s v="Winter"/>
    <s v="4 - Winter"/>
    <x v="5"/>
    <n v="56"/>
    <n v="56"/>
  </r>
  <r>
    <x v="7"/>
    <x v="1"/>
    <s v="南乡子"/>
    <s v="宇宙往事"/>
    <x v="34"/>
    <s v="⒓"/>
    <x v="9"/>
    <s v="DEC"/>
    <s v="Winter"/>
    <s v="4 - Winter"/>
    <x v="5"/>
    <n v="28"/>
    <n v="252"/>
  </r>
  <r>
    <x v="1"/>
    <x v="2"/>
    <s v="菩萨蛮"/>
    <s v="嫦娥五号奔月归来"/>
    <x v="34"/>
    <s v="⒓"/>
    <x v="9"/>
    <s v="DEC"/>
    <s v="Winter"/>
    <s v="4 - Winter"/>
    <x v="5"/>
    <n v="44"/>
    <n v="44"/>
  </r>
  <r>
    <x v="0"/>
    <x v="3"/>
    <s v="水调歌头"/>
    <s v="嫦娥五号"/>
    <x v="34"/>
    <s v="⒓"/>
    <x v="9"/>
    <s v="DEC"/>
    <s v="Winter"/>
    <s v="4 - Winter"/>
    <x v="5"/>
    <n v="95"/>
    <n v="190"/>
  </r>
  <r>
    <x v="1"/>
    <x v="2"/>
    <s v="行香子"/>
    <s v="赠周琳"/>
    <x v="34"/>
    <s v="⒓"/>
    <x v="9"/>
    <s v="DEC"/>
    <s v="Winter"/>
    <s v="4 - Winter"/>
    <x v="5"/>
    <n v="66"/>
    <n v="66"/>
  </r>
  <r>
    <x v="1"/>
    <x v="4"/>
    <s v="七言"/>
    <s v="论无题绝句"/>
    <x v="35"/>
    <s v="⒈"/>
    <x v="6"/>
    <s v="JAN"/>
    <s v="Winter"/>
    <s v="4 - Winter"/>
    <x v="5"/>
    <n v="28"/>
    <n v="28"/>
  </r>
  <r>
    <x v="2"/>
    <x v="4"/>
    <s v="七言"/>
    <s v="新韵杂篇"/>
    <x v="35"/>
    <s v="⒈"/>
    <x v="6"/>
    <s v="JAN"/>
    <s v="Winter"/>
    <s v="4 - Winter"/>
    <x v="5"/>
    <n v="56"/>
    <n v="168"/>
  </r>
  <r>
    <x v="0"/>
    <x v="3"/>
    <s v="水调歌头"/>
    <s v="新年感赋"/>
    <x v="35"/>
    <s v="⒈"/>
    <x v="6"/>
    <s v="JAN"/>
    <s v="Winter"/>
    <s v="4 - Winter"/>
    <x v="5"/>
    <n v="95"/>
    <n v="190"/>
  </r>
  <r>
    <x v="1"/>
    <x v="3"/>
    <s v="水调歌头"/>
    <s v="祭一月八"/>
    <x v="35"/>
    <s v="⒈"/>
    <x v="6"/>
    <s v="JAN"/>
    <s v="Winter"/>
    <s v="4 - Winter"/>
    <x v="5"/>
    <n v="95"/>
    <n v="95"/>
  </r>
  <r>
    <x v="1"/>
    <x v="4"/>
    <s v="五言"/>
    <s v="明宫谋"/>
    <x v="35"/>
    <s v="⒉"/>
    <x v="4"/>
    <s v="FEB"/>
    <s v="Winter"/>
    <s v="4 - Winter"/>
    <x v="5"/>
    <n v="40"/>
    <n v="40"/>
  </r>
  <r>
    <x v="1"/>
    <x v="3"/>
    <s v="水调歌头"/>
    <s v="南迁步苏词韵"/>
    <x v="35"/>
    <s v="⒊"/>
    <x v="10"/>
    <s v="MAR"/>
    <s v="Spring"/>
    <s v="1 - Spring"/>
    <x v="5"/>
    <n v="95"/>
    <n v="95"/>
  </r>
  <r>
    <x v="1"/>
    <x v="2"/>
    <s v="虞美人"/>
    <s v="樱花"/>
    <x v="35"/>
    <s v="⒊"/>
    <x v="10"/>
    <s v="MAR"/>
    <s v="Spring"/>
    <s v="1 - Spring"/>
    <x v="5"/>
    <n v="56"/>
    <n v="56"/>
  </r>
  <r>
    <x v="1"/>
    <x v="5"/>
    <s v="英文诗"/>
    <s v="清平乐"/>
    <x v="35"/>
    <s v="⒋"/>
    <x v="0"/>
    <s v="APR"/>
    <s v="Spring"/>
    <s v="1 - Spring"/>
    <x v="5"/>
    <n v="55"/>
    <n v="55"/>
  </r>
  <r>
    <x v="1"/>
    <x v="5"/>
    <s v="英文诗"/>
    <s v="萨瓦纳"/>
    <x v="35"/>
    <s v="⒍"/>
    <x v="8"/>
    <s v="JUN"/>
    <s v="Summer"/>
    <s v="2 - Summer"/>
    <x v="5"/>
    <n v="86"/>
    <n v="86"/>
  </r>
  <r>
    <x v="2"/>
    <x v="7"/>
    <s v="七言律诗"/>
    <s v="夏梦三首"/>
    <x v="35"/>
    <s v="⒎"/>
    <x v="11"/>
    <s v="JUL"/>
    <s v="Summer"/>
    <s v="2 - Summer"/>
    <x v="5"/>
    <n v="56"/>
    <n v="168"/>
  </r>
  <r>
    <x v="6"/>
    <x v="7"/>
    <s v="七言律诗"/>
    <s v="空度四首"/>
    <x v="35"/>
    <s v="⒏"/>
    <x v="2"/>
    <s v="AUG"/>
    <s v="Summer"/>
    <s v="2 - Summer"/>
    <x v="5"/>
    <n v="56"/>
    <n v="224"/>
  </r>
  <r>
    <x v="1"/>
    <x v="3"/>
    <s v="水调歌头"/>
    <s v="周琳"/>
    <x v="35"/>
    <s v="⒏"/>
    <x v="2"/>
    <s v="AUG"/>
    <s v="Summer"/>
    <s v="2 - Summer"/>
    <x v="5"/>
    <n v="95"/>
    <n v="95"/>
  </r>
  <r>
    <x v="1"/>
    <x v="3"/>
    <s v="水调歌头"/>
    <s v="纸上兵"/>
    <x v="35"/>
    <s v="⒐"/>
    <x v="1"/>
    <s v="SEP"/>
    <s v="Autumn"/>
    <s v="3 - Autumn"/>
    <x v="5"/>
    <n v="95"/>
    <n v="95"/>
  </r>
  <r>
    <x v="1"/>
    <x v="4"/>
    <s v="七言"/>
    <s v="读兵法【新韵】"/>
    <x v="35"/>
    <s v="⒐"/>
    <x v="1"/>
    <s v="SEP"/>
    <s v="Autumn"/>
    <s v="3 - Autumn"/>
    <x v="5"/>
    <n v="448"/>
    <n v="448"/>
  </r>
  <r>
    <x v="1"/>
    <x v="4"/>
    <s v="七言"/>
    <s v="读老子【杂韵】"/>
    <x v="35"/>
    <s v="⒐"/>
    <x v="1"/>
    <s v="SEP"/>
    <s v="Autumn"/>
    <s v="3 - Autumn"/>
    <x v="5"/>
    <n v="312"/>
    <n v="312"/>
  </r>
  <r>
    <x v="7"/>
    <x v="7"/>
    <s v="七言律诗"/>
    <s v="读《将夜》集句"/>
    <x v="35"/>
    <s v="⒐"/>
    <x v="1"/>
    <s v="SEP"/>
    <s v="Autumn"/>
    <s v="3 - Autumn"/>
    <x v="5"/>
    <n v="56"/>
    <n v="504"/>
  </r>
  <r>
    <x v="3"/>
    <x v="7"/>
    <s v="七言律诗"/>
    <s v="读书札记"/>
    <x v="35"/>
    <s v="⒐"/>
    <x v="1"/>
    <s v="SEP"/>
    <s v="Autumn"/>
    <s v="3 - Autumn"/>
    <x v="5"/>
    <n v="56"/>
    <n v="336"/>
  </r>
  <r>
    <x v="1"/>
    <x v="3"/>
    <s v="水调歌头"/>
    <s v="中秋"/>
    <x v="35"/>
    <s v="⒐"/>
    <x v="1"/>
    <s v="SEP"/>
    <s v="Autumn"/>
    <s v="3 - Autumn"/>
    <x v="5"/>
    <n v="95"/>
    <n v="95"/>
  </r>
  <r>
    <x v="1"/>
    <x v="3"/>
    <s v="水调歌头"/>
    <s v="归来"/>
    <x v="35"/>
    <s v="⒐"/>
    <x v="1"/>
    <s v="SEP"/>
    <s v="Autumn"/>
    <s v="3 - Autumn"/>
    <x v="5"/>
    <n v="95"/>
    <n v="95"/>
  </r>
  <r>
    <x v="1"/>
    <x v="0"/>
    <s v="五言律诗"/>
    <s v="深圳街中"/>
    <x v="35"/>
    <s v="⒑"/>
    <x v="3"/>
    <s v="OCT"/>
    <s v="Autumn"/>
    <s v="3 - Autumn"/>
    <x v="5"/>
    <n v="40"/>
    <n v="40"/>
  </r>
  <r>
    <x v="0"/>
    <x v="7"/>
    <s v="七言律诗"/>
    <s v="秋景"/>
    <x v="35"/>
    <s v="⒒"/>
    <x v="7"/>
    <s v="NOV"/>
    <s v="Autumn"/>
    <s v="3 - Autumn"/>
    <x v="5"/>
    <n v="56"/>
    <n v="112"/>
  </r>
  <r>
    <x v="1"/>
    <x v="0"/>
    <s v="五言律诗"/>
    <s v="读《重生之药香》"/>
    <x v="36"/>
    <s v="⒋"/>
    <x v="0"/>
    <s v="APR"/>
    <s v="Spring"/>
    <s v="1 - Spring"/>
    <x v="5"/>
    <n v="80"/>
    <n v="80"/>
  </r>
  <r>
    <x v="1"/>
    <x v="2"/>
    <s v="行香子"/>
    <s v="寄思"/>
    <x v="36"/>
    <s v="⒌"/>
    <x v="5"/>
    <s v="MAY"/>
    <s v="Spring"/>
    <s v="1 - Spring"/>
    <x v="5"/>
    <n v="66"/>
    <n v="66"/>
  </r>
  <r>
    <x v="1"/>
    <x v="4"/>
    <s v="七言"/>
    <s v="读《孺子帝》"/>
    <x v="36"/>
    <s v="⒎"/>
    <x v="11"/>
    <s v="JUL"/>
    <s v="Summer"/>
    <s v="2 - Summer"/>
    <x v="5"/>
    <n v="28"/>
    <n v="28"/>
  </r>
  <r>
    <x v="1"/>
    <x v="3"/>
    <s v="念奴娇"/>
    <s v="用东坡调"/>
    <x v="36"/>
    <s v="⒐"/>
    <x v="1"/>
    <s v="SEP"/>
    <s v="Autumn"/>
    <s v="3 - Autumn"/>
    <x v="5"/>
    <n v="100"/>
    <n v="100"/>
  </r>
  <r>
    <x v="1"/>
    <x v="3"/>
    <s v="满江红"/>
    <s v="周年赋"/>
    <x v="36"/>
    <s v="⒐"/>
    <x v="1"/>
    <s v="SEP"/>
    <s v="Autumn"/>
    <s v="3 - Autumn"/>
    <x v="5"/>
    <n v="93"/>
    <n v="93"/>
  </r>
  <r>
    <x v="1"/>
    <x v="2"/>
    <s v="临江仙"/>
    <s v="重聚"/>
    <x v="36"/>
    <s v="⒑"/>
    <x v="3"/>
    <s v="OCT"/>
    <s v="Autumn"/>
    <s v="3 - Autumn"/>
    <x v="5"/>
    <n v="60"/>
    <n v="60"/>
  </r>
  <r>
    <x v="1"/>
    <x v="7"/>
    <s v="七言律诗"/>
    <s v="秋野"/>
    <x v="36"/>
    <s v="⒑"/>
    <x v="3"/>
    <s v="OCT"/>
    <s v="Autumn"/>
    <s v="3 - Autumn"/>
    <x v="5"/>
    <n v="56"/>
    <n v="56"/>
  </r>
  <r>
    <x v="1"/>
    <x v="7"/>
    <s v="七言律诗"/>
    <s v="望夜"/>
    <x v="36"/>
    <s v="⒒"/>
    <x v="7"/>
    <s v="NOV"/>
    <s v="Autumn"/>
    <s v="3 - Autumn"/>
    <x v="5"/>
    <n v="56"/>
    <n v="56"/>
  </r>
  <r>
    <x v="1"/>
    <x v="4"/>
    <s v="七言"/>
    <s v="夜雨借佚名诗句"/>
    <x v="36"/>
    <s v="⒒"/>
    <x v="7"/>
    <s v="NOV"/>
    <s v="Autumn"/>
    <s v="3 - Autumn"/>
    <x v="5"/>
    <n v="28"/>
    <n v="28"/>
  </r>
  <r>
    <x v="0"/>
    <x v="7"/>
    <s v="七言律诗"/>
    <s v="读《簪中录》笔记"/>
    <x v="37"/>
    <s v="⒈"/>
    <x v="6"/>
    <s v="JAN"/>
    <s v="Winter"/>
    <s v="4 - Winter"/>
    <x v="5"/>
    <n v="112"/>
    <n v="224"/>
  </r>
  <r>
    <x v="0"/>
    <x v="7"/>
    <s v="七言律诗"/>
    <s v="读《三体》"/>
    <x v="37"/>
    <s v="⒉"/>
    <x v="4"/>
    <s v="FEB"/>
    <s v="Winter"/>
    <s v="4 - Winter"/>
    <x v="5"/>
    <n v="56"/>
    <n v="112"/>
  </r>
  <r>
    <x v="0"/>
    <x v="7"/>
    <s v="七言律诗"/>
    <s v="读《百妖谱》"/>
    <x v="37"/>
    <s v="⒊"/>
    <x v="10"/>
    <s v="MAR"/>
    <s v="Spring"/>
    <s v="1 - Spring"/>
    <x v="5"/>
    <n v="84"/>
    <n v="168"/>
  </r>
  <r>
    <x v="1"/>
    <x v="3"/>
    <s v="水调歌头"/>
    <s v="读史"/>
    <x v="37"/>
    <s v="⒊"/>
    <x v="10"/>
    <s v="MAR"/>
    <s v="Spring"/>
    <s v="1 - Spring"/>
    <x v="5"/>
    <n v="95"/>
    <n v="95"/>
  </r>
  <r>
    <x v="1"/>
    <x v="3"/>
    <s v="念奴娇"/>
    <s v="修真"/>
    <x v="37"/>
    <s v="⒊"/>
    <x v="10"/>
    <s v="MAR"/>
    <s v="Spring"/>
    <s v="1 - Spring"/>
    <x v="5"/>
    <n v="100"/>
    <n v="100"/>
  </r>
  <r>
    <x v="6"/>
    <x v="7"/>
    <s v="七言律诗"/>
    <s v="杂感"/>
    <x v="37"/>
    <s v="⒊"/>
    <x v="10"/>
    <s v="MAR"/>
    <s v="Spring"/>
    <s v="1 - Spring"/>
    <x v="5"/>
    <n v="56"/>
    <n v="224"/>
  </r>
  <r>
    <x v="1"/>
    <x v="0"/>
    <s v="五言律诗"/>
    <s v="雲窗"/>
    <x v="37"/>
    <s v="⒊"/>
    <x v="10"/>
    <s v="MAR"/>
    <s v="Spring"/>
    <s v="1 - Spring"/>
    <x v="5"/>
    <n v="40"/>
    <n v="40"/>
  </r>
  <r>
    <x v="1"/>
    <x v="4"/>
    <s v="七言"/>
    <s v="书评之当代言情小说"/>
    <x v="37"/>
    <s v="⒊"/>
    <x v="10"/>
    <s v="MAR"/>
    <s v="Spring"/>
    <m/>
    <x v="5"/>
    <n v="28"/>
    <n v="28"/>
  </r>
  <r>
    <x v="1"/>
    <x v="3"/>
    <s v="满江红"/>
    <s v="上海外滩"/>
    <x v="37"/>
    <s v="⒍"/>
    <x v="8"/>
    <s v="JUN"/>
    <s v="Summer"/>
    <s v="2 - Summer"/>
    <x v="5"/>
    <n v="93"/>
    <n v="93"/>
  </r>
  <r>
    <x v="1"/>
    <x v="7"/>
    <s v="七言律诗"/>
    <s v="福州午後鼓楼东街迹行湖滨路"/>
    <x v="37"/>
    <s v="⒍"/>
    <x v="8"/>
    <s v="JUN"/>
    <s v="Summer"/>
    <s v="2 - Summer"/>
    <x v="5"/>
    <n v="112"/>
    <n v="112"/>
  </r>
  <r>
    <x v="1"/>
    <x v="3"/>
    <s v="水调歌头"/>
    <s v="福州行"/>
    <x v="37"/>
    <s v="⒍"/>
    <x v="8"/>
    <s v="JUN"/>
    <s v="Summer"/>
    <s v="2 - Summer"/>
    <x v="5"/>
    <n v="95"/>
    <n v="95"/>
  </r>
  <r>
    <x v="1"/>
    <x v="0"/>
    <s v="五言律诗"/>
    <s v="逆旅杂想"/>
    <x v="37"/>
    <s v="⒎"/>
    <x v="11"/>
    <s v="JUL"/>
    <s v="Summer"/>
    <s v="2 - Summer"/>
    <x v="5"/>
    <n v="40"/>
    <n v="40"/>
  </r>
  <r>
    <x v="1"/>
    <x v="7"/>
    <s v="七言律诗"/>
    <s v="雲机飞行签"/>
    <x v="37"/>
    <s v="⒎"/>
    <x v="11"/>
    <s v="JUL"/>
    <s v="Summer"/>
    <s v="2 - Summer"/>
    <x v="5"/>
    <n v="40"/>
    <n v="40"/>
  </r>
  <r>
    <x v="1"/>
    <x v="7"/>
    <s v="七言律诗"/>
    <s v="夏日病中对湖山"/>
    <x v="37"/>
    <s v="⒏"/>
    <x v="2"/>
    <s v="AUG"/>
    <s v="Summer"/>
    <s v="2 - Summer"/>
    <x v="5"/>
    <n v="56"/>
    <n v="56"/>
  </r>
  <r>
    <x v="2"/>
    <x v="7"/>
    <s v="七言律诗"/>
    <s v="读如水意《战争》三部曲"/>
    <x v="37"/>
    <s v="⒑"/>
    <x v="3"/>
    <s v="OCT"/>
    <s v="Autumn"/>
    <s v="3 - Autumn"/>
    <x v="5"/>
    <n v="56"/>
    <n v="168"/>
  </r>
  <r>
    <x v="1"/>
    <x v="7"/>
    <s v="七言律诗"/>
    <s v="读如水意《火力法则》"/>
    <x v="37"/>
    <s v="⒓"/>
    <x v="9"/>
    <s v="DEC"/>
    <s v="Winter"/>
    <s v="4 - Winter"/>
    <x v="5"/>
    <n v="112"/>
    <n v="112"/>
  </r>
  <r>
    <x v="1"/>
    <x v="4"/>
    <s v="七言"/>
    <s v="菜根谭集句"/>
    <x v="37"/>
    <s v="⒓"/>
    <x v="9"/>
    <s v="DEC"/>
    <s v="Winter"/>
    <s v="4 - Winter"/>
    <x v="5"/>
    <n v="672"/>
    <n v="672"/>
  </r>
  <r>
    <x v="1"/>
    <x v="1"/>
    <s v="天净沙"/>
    <s v="旧城"/>
    <x v="38"/>
    <s v="⒈"/>
    <x v="6"/>
    <s v="JAN"/>
    <s v="Winter"/>
    <s v="4 - Winter"/>
    <x v="5"/>
    <n v="28"/>
    <n v="28"/>
  </r>
  <r>
    <x v="1"/>
    <x v="7"/>
    <s v="七言律诗"/>
    <s v="飞简（寄周琳）"/>
    <x v="38"/>
    <s v="⒉"/>
    <x v="4"/>
    <s v="FEB"/>
    <s v="Winter"/>
    <s v="4 - Winter"/>
    <x v="5"/>
    <n v="56"/>
    <n v="56"/>
  </r>
  <r>
    <x v="0"/>
    <x v="7"/>
    <s v="七言律诗"/>
    <s v="时间相对论"/>
    <x v="38"/>
    <s v="⒊"/>
    <x v="10"/>
    <s v="MAR"/>
    <s v="Spring"/>
    <s v="1 - Spring"/>
    <x v="5"/>
    <n v="56"/>
    <n v="112"/>
  </r>
  <r>
    <x v="4"/>
    <x v="0"/>
    <s v="五言律诗"/>
    <s v="杂韵五篇"/>
    <x v="38"/>
    <s v="⒊"/>
    <x v="10"/>
    <s v="MAR"/>
    <s v="Spring"/>
    <s v="1 - Spring"/>
    <x v="5"/>
    <n v="40"/>
    <n v="200"/>
  </r>
  <r>
    <x v="1"/>
    <x v="7"/>
    <s v="七言律诗"/>
    <s v="读书摘句"/>
    <x v="38"/>
    <s v="⒎"/>
    <x v="11"/>
    <s v="JUL"/>
    <s v="Summer"/>
    <s v="2 - Summer"/>
    <x v="5"/>
    <n v="56"/>
    <n v="56"/>
  </r>
  <r>
    <x v="2"/>
    <x v="2"/>
    <s v="行香子"/>
    <s v="德国游"/>
    <x v="38"/>
    <s v="⒐"/>
    <x v="1"/>
    <s v="SEP"/>
    <s v="Autumn"/>
    <s v="3 - Autumn"/>
    <x v="5"/>
    <n v="66"/>
    <n v="198"/>
  </r>
  <r>
    <x v="1"/>
    <x v="0"/>
    <s v="五言律诗"/>
    <s v="雲机"/>
    <x v="38"/>
    <s v="⒑"/>
    <x v="3"/>
    <s v="OCT"/>
    <s v="Autumn"/>
    <s v="3 - Autumn"/>
    <x v="5"/>
    <n v="80"/>
    <n v="80"/>
  </r>
  <r>
    <x v="0"/>
    <x v="7"/>
    <s v="七言律诗"/>
    <s v="写意二首"/>
    <x v="39"/>
    <s v="⒉"/>
    <x v="4"/>
    <s v="FEB"/>
    <s v="Winter"/>
    <s v="4 - Winter"/>
    <x v="5"/>
    <n v="56"/>
    <n v="112"/>
  </r>
  <r>
    <x v="1"/>
    <x v="7"/>
    <s v="七言律诗"/>
    <s v="新韵骊歌改自李宗盛词"/>
    <x v="39"/>
    <s v="⒉"/>
    <x v="4"/>
    <s v="FEB"/>
    <s v="Winter"/>
    <s v="4 - Winter"/>
    <x v="5"/>
    <n v="112"/>
    <n v="112"/>
  </r>
  <r>
    <x v="7"/>
    <x v="7"/>
    <s v="七言律诗"/>
    <s v="新韵杂题＋电脑集句"/>
    <x v="39"/>
    <s v="⒉"/>
    <x v="4"/>
    <s v="FEB"/>
    <s v="Winter"/>
    <s v="4 - Winter"/>
    <x v="5"/>
    <n v="56"/>
    <n v="504"/>
  </r>
  <r>
    <x v="1"/>
    <x v="3"/>
    <s v="水调歌头"/>
    <s v="道法鸿蒙"/>
    <x v="39"/>
    <s v="⒉"/>
    <x v="4"/>
    <s v="FEB"/>
    <s v="Winter"/>
    <s v="4 - Winter"/>
    <x v="5"/>
    <n v="95"/>
    <n v="95"/>
  </r>
  <r>
    <x v="1"/>
    <x v="3"/>
    <s v="水调歌头"/>
    <s v="雲中阙"/>
    <x v="39"/>
    <s v="⒉"/>
    <x v="4"/>
    <s v="FEB"/>
    <s v="Winter"/>
    <s v="4 - Winter"/>
    <x v="5"/>
    <n v="95"/>
    <n v="95"/>
  </r>
  <r>
    <x v="1"/>
    <x v="0"/>
    <s v="五言律诗"/>
    <s v="落仙"/>
    <x v="39"/>
    <s v="⒋"/>
    <x v="0"/>
    <s v="APR"/>
    <s v="Spring"/>
    <s v="1 - Spring"/>
    <x v="5"/>
    <n v="40"/>
    <n v="40"/>
  </r>
  <r>
    <x v="1"/>
    <x v="3"/>
    <s v="满江红"/>
    <s v="游思杭州学士亭"/>
    <x v="39"/>
    <s v="⒌"/>
    <x v="5"/>
    <s v="MAY"/>
    <s v="Spring"/>
    <s v="1 - Spring"/>
    <x v="5"/>
    <n v="93"/>
    <n v="93"/>
  </r>
  <r>
    <x v="1"/>
    <x v="7"/>
    <s v="七言律诗"/>
    <s v="墨西芝华湾"/>
    <x v="39"/>
    <s v="⒍"/>
    <x v="8"/>
    <s v="JUN"/>
    <s v="Summer"/>
    <s v="2 - Summer"/>
    <x v="5"/>
    <n v="56"/>
    <n v="56"/>
  </r>
  <r>
    <x v="1"/>
    <x v="3"/>
    <s v="雨霖铃"/>
    <s v="雲网别踪"/>
    <x v="39"/>
    <s v="⒎"/>
    <x v="11"/>
    <s v="JUL"/>
    <s v="Summer"/>
    <s v="2 - Summer"/>
    <x v="5"/>
    <n v="103"/>
    <n v="103"/>
  </r>
  <r>
    <x v="1"/>
    <x v="3"/>
    <s v="八声甘州"/>
    <s v="萨瓦纳"/>
    <x v="39"/>
    <s v="⒎"/>
    <x v="11"/>
    <s v="JUL"/>
    <s v="Summer"/>
    <s v="2 - Summer"/>
    <x v="5"/>
    <n v="97"/>
    <n v="97"/>
  </r>
  <r>
    <x v="0"/>
    <x v="7"/>
    <s v="七言律诗"/>
    <s v="杂感"/>
    <x v="39"/>
    <s v="⒎"/>
    <x v="11"/>
    <s v="JUL"/>
    <s v="Summer"/>
    <s v="2 - Summer"/>
    <x v="5"/>
    <n v="112"/>
    <n v="224"/>
  </r>
  <r>
    <x v="1"/>
    <x v="7"/>
    <s v="七言律诗"/>
    <s v="英诗研习心得"/>
    <x v="39"/>
    <s v="⒎"/>
    <x v="11"/>
    <s v="JUL"/>
    <s v="Summer"/>
    <s v="2 - Summer"/>
    <x v="5"/>
    <n v="112"/>
    <n v="112"/>
  </r>
  <r>
    <x v="1"/>
    <x v="7"/>
    <s v="七言律诗"/>
    <s v="双韵联句"/>
    <x v="39"/>
    <s v="⒏"/>
    <x v="2"/>
    <s v="AUG"/>
    <s v="Summer"/>
    <s v="2 - Summer"/>
    <x v="5"/>
    <n v="112"/>
    <n v="112"/>
  </r>
  <r>
    <x v="1"/>
    <x v="2"/>
    <s v="行香子"/>
    <s v="致友"/>
    <x v="39"/>
    <s v="⒏"/>
    <x v="2"/>
    <s v="AUG"/>
    <s v="Summer"/>
    <s v="2 - Summer"/>
    <x v="5"/>
    <n v="66"/>
    <n v="66"/>
  </r>
  <r>
    <x v="1"/>
    <x v="2"/>
    <s v="临江仙"/>
    <s v="重忆"/>
    <x v="39"/>
    <s v="⒐"/>
    <x v="1"/>
    <s v="SEP"/>
    <s v="Autumn"/>
    <s v="3 - Autumn"/>
    <x v="5"/>
    <n v="60"/>
    <n v="60"/>
  </r>
  <r>
    <x v="1"/>
    <x v="3"/>
    <s v="沁园春"/>
    <s v="读兵"/>
    <x v="39"/>
    <s v="⒑"/>
    <x v="3"/>
    <s v="OCT"/>
    <s v="Autumn"/>
    <s v="3 - Autumn"/>
    <x v="5"/>
    <n v="114"/>
    <n v="114"/>
  </r>
  <r>
    <x v="1"/>
    <x v="4"/>
    <s v="四言"/>
    <s v="赠黄老"/>
    <x v="39"/>
    <s v="⒑"/>
    <x v="3"/>
    <s v="OCT"/>
    <s v="Autumn"/>
    <s v="3 - Autumn"/>
    <x v="5"/>
    <n v="94"/>
    <n v="94"/>
  </r>
  <r>
    <x v="1"/>
    <x v="4"/>
    <s v="七言"/>
    <s v="病後"/>
    <x v="39"/>
    <s v="⒒"/>
    <x v="7"/>
    <s v="NOV"/>
    <s v="Autumn"/>
    <s v="3 - Autumn"/>
    <x v="5"/>
    <n v="56"/>
    <n v="56"/>
  </r>
  <r>
    <x v="1"/>
    <x v="7"/>
    <s v="七言律诗"/>
    <s v="梦与仙友同翱"/>
    <x v="39"/>
    <s v="⒓"/>
    <x v="9"/>
    <s v="DEC"/>
    <s v="Winter"/>
    <m/>
    <x v="5"/>
    <n v="56"/>
    <n v="56"/>
  </r>
  <r>
    <x v="1"/>
    <x v="7"/>
    <s v="七言律诗"/>
    <s v="大溪地游记"/>
    <x v="39"/>
    <s v="⒓"/>
    <x v="9"/>
    <s v="DEC"/>
    <s v="Winter"/>
    <m/>
    <x v="5"/>
    <n v="112"/>
    <n v="112"/>
  </r>
  <r>
    <x v="1"/>
    <x v="4"/>
    <s v="五言"/>
    <s v="维港晨光"/>
    <x v="39"/>
    <s v="⒓"/>
    <x v="9"/>
    <s v="DEC"/>
    <s v="Winter"/>
    <m/>
    <x v="5"/>
    <n v="40"/>
    <n v="40"/>
  </r>
  <r>
    <x v="0"/>
    <x v="7"/>
    <s v="七言律诗"/>
    <s v="初春小住随笔"/>
    <x v="40"/>
    <s v="⒊"/>
    <x v="10"/>
    <s v="MAR"/>
    <s v="Spring"/>
    <m/>
    <x v="5"/>
    <n v="112"/>
    <n v="224"/>
  </r>
  <r>
    <x v="0"/>
    <x v="7"/>
    <s v="七言绝句"/>
    <s v="旅途小记"/>
    <x v="40"/>
    <s v="⒌"/>
    <x v="5"/>
    <s v="MAY"/>
    <s v="Spring"/>
    <m/>
    <x v="5"/>
    <n v="28"/>
    <n v="56"/>
  </r>
  <r>
    <x v="1"/>
    <x v="0"/>
    <s v="五言律诗"/>
    <s v="论毛词"/>
    <x v="40"/>
    <s v="⒌"/>
    <x v="5"/>
    <s v="MAY"/>
    <s v="Spring"/>
    <m/>
    <x v="5"/>
    <n v="40"/>
    <n v="40"/>
  </r>
  <r>
    <x v="1"/>
    <x v="7"/>
    <s v="七言律诗"/>
    <s v="晨雨特纪"/>
    <x v="40"/>
    <s v="⒍"/>
    <x v="8"/>
    <s v="JUN"/>
    <s v="Summer"/>
    <m/>
    <x v="5"/>
    <n v="112"/>
    <n v="112"/>
  </r>
  <r>
    <x v="1"/>
    <x v="7"/>
    <s v="七言律诗"/>
    <s v="论改革开放之中国"/>
    <x v="40"/>
    <s v="⒎"/>
    <x v="11"/>
    <s v="JUL"/>
    <s v="Summer"/>
    <m/>
    <x v="5"/>
    <n v="112"/>
    <n v="112"/>
  </r>
  <r>
    <x v="7"/>
    <x v="7"/>
    <s v="七言律诗"/>
    <s v="新韵记梦九章附习对一首"/>
    <x v="40"/>
    <s v="⒏"/>
    <x v="2"/>
    <s v="AUG"/>
    <s v="Summer"/>
    <m/>
    <x v="5"/>
    <n v="56"/>
    <n v="504"/>
  </r>
  <r>
    <x v="1"/>
    <x v="4"/>
    <s v="五言"/>
    <s v="拟古"/>
    <x v="40"/>
    <s v="⒏"/>
    <x v="2"/>
    <s v="AUG"/>
    <s v="Summer"/>
    <m/>
    <x v="5"/>
    <n v="40"/>
    <n v="40"/>
  </r>
  <r>
    <x v="1"/>
    <x v="4"/>
    <s v="七言"/>
    <s v="网帖"/>
    <x v="40"/>
    <n v="9"/>
    <x v="1"/>
    <s v="SEP"/>
    <s v="Autumn"/>
    <m/>
    <x v="5"/>
    <n v="56"/>
    <n v="56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5">
  <r>
    <n v="2"/>
    <s v="五律"/>
    <s v="五言律诗"/>
    <s v="春游鳝溪二首"/>
    <n v="1979"/>
    <s v="⒋"/>
    <n v="4"/>
    <s v="APR"/>
    <s v="Spring"/>
    <s v="1 - Spring"/>
    <n v="1970"/>
    <n v="40"/>
    <n v="80"/>
    <x v="0"/>
    <x v="0"/>
    <x v="0"/>
  </r>
  <r>
    <n v="2"/>
    <s v="五律"/>
    <s v="五言律诗"/>
    <s v="秋游青芝寺二首"/>
    <n v="1979"/>
    <s v="⒐"/>
    <n v="9"/>
    <s v="SEP"/>
    <s v="Autumn"/>
    <s v="3 - Autumn"/>
    <n v="1970"/>
    <n v="40"/>
    <n v="80"/>
    <x v="0"/>
    <x v="0"/>
    <x v="0"/>
  </r>
  <r>
    <n v="2"/>
    <s v="五律"/>
    <s v="五言律诗"/>
    <s v="西湖二首"/>
    <n v="1980"/>
    <s v="⒏"/>
    <n v="8"/>
    <s v="AUG"/>
    <s v="Summer"/>
    <s v="2 - Summer"/>
    <n v="1980"/>
    <n v="40"/>
    <n v="80"/>
    <x v="0"/>
    <x v="0"/>
    <x v="0"/>
  </r>
  <r>
    <n v="1"/>
    <s v="短调"/>
    <s v="忆江南"/>
    <s v="榕城春"/>
    <n v="1982"/>
    <s v="⒐"/>
    <n v="9"/>
    <s v="SEP"/>
    <s v="Autumn"/>
    <s v="3 - Autumn"/>
    <n v="1980"/>
    <n v="27"/>
    <n v="27"/>
    <x v="1"/>
    <x v="0"/>
    <x v="1"/>
  </r>
  <r>
    <n v="1"/>
    <s v="双调"/>
    <s v="采桑子"/>
    <s v="湖趣"/>
    <n v="1982"/>
    <s v="⒐"/>
    <n v="9"/>
    <s v="SEP"/>
    <s v="Autumn"/>
    <s v="3 - Autumn"/>
    <n v="1980"/>
    <n v="44"/>
    <n v="44"/>
    <x v="1"/>
    <x v="0"/>
    <x v="1"/>
  </r>
  <r>
    <n v="1"/>
    <s v="双调"/>
    <s v="渔家傲"/>
    <s v="夜雨泊江"/>
    <n v="1982"/>
    <s v="⒐"/>
    <n v="9"/>
    <s v="SEP"/>
    <s v="Autumn"/>
    <s v="3 - Autumn"/>
    <n v="1980"/>
    <n v="62"/>
    <n v="62"/>
    <x v="1"/>
    <x v="0"/>
    <x v="1"/>
  </r>
  <r>
    <n v="1"/>
    <s v="长调"/>
    <s v="六洲歌头"/>
    <s v="夕阳西下"/>
    <n v="1982"/>
    <s v="⒐"/>
    <n v="9"/>
    <s v="SEP"/>
    <s v="Autumn"/>
    <s v="3 - Autumn"/>
    <n v="1980"/>
    <n v="143"/>
    <n v="143"/>
    <x v="2"/>
    <x v="1"/>
    <x v="1"/>
  </r>
  <r>
    <n v="3"/>
    <s v="古诗"/>
    <s v="七言"/>
    <s v="江南感赋、春思、闽浪残昏"/>
    <n v="1982"/>
    <s v="⒑"/>
    <n v="10"/>
    <s v="OCT"/>
    <s v="Autumn"/>
    <s v="3 - Autumn"/>
    <n v="1980"/>
    <n v="28"/>
    <n v="84"/>
    <x v="1"/>
    <x v="1"/>
    <x v="1"/>
  </r>
  <r>
    <n v="1"/>
    <s v="双调"/>
    <s v="水仙子"/>
    <s v="除夕"/>
    <n v="1983"/>
    <s v="⒉"/>
    <n v="2"/>
    <s v="FEB"/>
    <s v="Winter"/>
    <s v="4 - Winter"/>
    <n v="1980"/>
    <n v="42"/>
    <n v="42"/>
    <x v="3"/>
    <x v="1"/>
    <x v="1"/>
  </r>
  <r>
    <n v="1"/>
    <s v="双调"/>
    <s v="菩萨蛮"/>
    <s v="元夕"/>
    <n v="1983"/>
    <s v="⒉"/>
    <n v="2"/>
    <s v="FEB"/>
    <s v="Winter"/>
    <s v="4 - Winter"/>
    <n v="1980"/>
    <n v="44"/>
    <n v="44"/>
    <x v="3"/>
    <x v="1"/>
    <x v="1"/>
  </r>
  <r>
    <n v="1"/>
    <s v="短调"/>
    <s v="调笑令"/>
    <s v="踏青"/>
    <n v="1983"/>
    <s v="⒋"/>
    <n v="4"/>
    <s v="APR"/>
    <s v="Spring"/>
    <s v="1 - Spring"/>
    <n v="1980"/>
    <n v="32"/>
    <n v="32"/>
    <x v="2"/>
    <x v="1"/>
    <x v="1"/>
  </r>
  <r>
    <n v="1"/>
    <s v="长调"/>
    <s v="满江红"/>
    <s v="清明"/>
    <n v="1983"/>
    <s v="⒋"/>
    <n v="4"/>
    <s v="APR"/>
    <s v="Spring"/>
    <s v="1 - Spring"/>
    <n v="1980"/>
    <n v="93"/>
    <n v="93"/>
    <x v="4"/>
    <x v="1"/>
    <x v="1"/>
  </r>
  <r>
    <n v="1"/>
    <s v="双调"/>
    <s v="少年游"/>
    <s v="寄友"/>
    <n v="1983"/>
    <s v="⒌"/>
    <n v="5"/>
    <s v="MAY"/>
    <s v="Spring"/>
    <s v="1 - Spring"/>
    <n v="1980"/>
    <n v="50"/>
    <n v="50"/>
    <x v="5"/>
    <x v="1"/>
    <x v="1"/>
  </r>
  <r>
    <n v="1"/>
    <s v="双调"/>
    <s v="青玉案"/>
    <s v="除夕"/>
    <n v="1984"/>
    <s v="⒉"/>
    <n v="2"/>
    <s v="FEB"/>
    <s v="Winter"/>
    <s v="4 - Winter"/>
    <n v="1980"/>
    <n v="67"/>
    <n v="67"/>
    <x v="3"/>
    <x v="1"/>
    <x v="1"/>
  </r>
  <r>
    <n v="1"/>
    <s v="短调"/>
    <s v="渔歌子"/>
    <s v="大连风情小记"/>
    <n v="1984"/>
    <s v="⒏"/>
    <n v="8"/>
    <s v="AUG"/>
    <s v="Summer"/>
    <s v="2 - Summer"/>
    <n v="1980"/>
    <n v="27"/>
    <n v="27"/>
    <x v="6"/>
    <x v="2"/>
    <x v="1"/>
  </r>
  <r>
    <n v="1"/>
    <s v="双调"/>
    <s v="巫山一段雲"/>
    <s v="雲中飞行"/>
    <n v="1984"/>
    <s v="⒏"/>
    <n v="8"/>
    <s v="AUG"/>
    <s v="Summer"/>
    <s v="2 - Summer"/>
    <n v="1980"/>
    <n v="44"/>
    <n v="44"/>
    <x v="6"/>
    <x v="2"/>
    <x v="1"/>
  </r>
  <r>
    <n v="1"/>
    <s v="长调"/>
    <s v="望海潮"/>
    <s v="旅顺口怀古"/>
    <n v="1984"/>
    <s v="⒏"/>
    <n v="8"/>
    <s v="AUG"/>
    <s v="Summer"/>
    <s v="2 - Summer"/>
    <n v="1980"/>
    <n v="107"/>
    <n v="107"/>
    <x v="6"/>
    <x v="2"/>
    <x v="1"/>
  </r>
  <r>
    <n v="1"/>
    <s v="长调"/>
    <s v="拜星月慢"/>
    <s v="雨後黄昏，游大连星海公园"/>
    <n v="1984"/>
    <s v="⒏"/>
    <n v="8"/>
    <s v="AUG"/>
    <s v="Summer"/>
    <s v="2 - Summer"/>
    <n v="1980"/>
    <n v="104"/>
    <n v="104"/>
    <x v="6"/>
    <x v="2"/>
    <x v="1"/>
  </r>
  <r>
    <n v="1"/>
    <s v="双调"/>
    <s v="忆秦娥"/>
    <s v="清明"/>
    <n v="1985"/>
    <s v="⒈"/>
    <n v="1"/>
    <s v="JAN"/>
    <s v="Winter"/>
    <s v="4 - Winter"/>
    <n v="1980"/>
    <n v="44"/>
    <n v="44"/>
    <x v="7"/>
    <x v="3"/>
    <x v="1"/>
  </r>
  <r>
    <n v="2"/>
    <s v="古诗"/>
    <s v="七言"/>
    <s v="清明诗钞题後二首"/>
    <n v="1985"/>
    <s v="⒈"/>
    <n v="1"/>
    <s v="JAN"/>
    <s v="Winter"/>
    <s v="4 - Winter"/>
    <n v="1980"/>
    <n v="28"/>
    <n v="84"/>
    <x v="7"/>
    <x v="3"/>
    <x v="1"/>
  </r>
  <r>
    <n v="1"/>
    <s v="古诗"/>
    <s v="七言"/>
    <s v="寄书友人题後"/>
    <n v="1985"/>
    <s v="⒈"/>
    <n v="1"/>
    <s v="JAN"/>
    <s v="Winter"/>
    <s v="4 - Winter"/>
    <n v="1980"/>
    <n v="28"/>
    <n v="28"/>
    <x v="5"/>
    <x v="1"/>
    <x v="1"/>
  </r>
  <r>
    <n v="1"/>
    <s v="双调"/>
    <s v="人月圆"/>
    <s v="十五"/>
    <n v="1985"/>
    <s v="⒉"/>
    <n v="2"/>
    <s v="FEB"/>
    <s v="Winter"/>
    <s v="4 - Winter"/>
    <n v="1980"/>
    <n v="48"/>
    <n v="48"/>
    <x v="3"/>
    <x v="1"/>
    <x v="1"/>
  </r>
  <r>
    <n v="3"/>
    <s v="古诗"/>
    <s v="七言"/>
    <s v="黄山题咏三首"/>
    <n v="1985"/>
    <s v="⒏"/>
    <n v="8"/>
    <s v="AUG"/>
    <s v="Summer"/>
    <s v="2 - Summer"/>
    <n v="1980"/>
    <n v="28"/>
    <n v="84"/>
    <x v="6"/>
    <x v="4"/>
    <x v="1"/>
  </r>
  <r>
    <n v="1"/>
    <s v="古诗"/>
    <s v="七言"/>
    <s v="黄山抒怀"/>
    <n v="1985"/>
    <s v="⒏"/>
    <n v="8"/>
    <s v="AUG"/>
    <s v="Summer"/>
    <s v="2 - Summer"/>
    <n v="1980"/>
    <n v="56"/>
    <n v="56"/>
    <x v="6"/>
    <x v="4"/>
    <x v="1"/>
  </r>
  <r>
    <n v="1"/>
    <s v="五律"/>
    <s v="五言律诗"/>
    <s v="秋怀"/>
    <n v="1986"/>
    <s v="⒑"/>
    <n v="10"/>
    <s v="OCT"/>
    <s v="Autumn"/>
    <s v="3 - Autumn"/>
    <n v="1980"/>
    <n v="40"/>
    <n v="40"/>
    <x v="0"/>
    <x v="1"/>
    <x v="1"/>
  </r>
  <r>
    <n v="1"/>
    <s v="五律"/>
    <s v="五言律诗"/>
    <s v="山中感赋"/>
    <n v="1986"/>
    <s v="⒑"/>
    <n v="10"/>
    <s v="OCT"/>
    <s v="Autumn"/>
    <s v="3 - Autumn"/>
    <n v="1980"/>
    <n v="40"/>
    <n v="40"/>
    <x v="0"/>
    <x v="1"/>
    <x v="1"/>
  </r>
  <r>
    <n v="2"/>
    <s v="双调"/>
    <s v="散曲"/>
    <s v="风雲健二首"/>
    <n v="1986"/>
    <s v="⒒"/>
    <n v="11"/>
    <s v="NOV"/>
    <s v="Autumn"/>
    <s v="3 - Autumn"/>
    <n v="1980"/>
    <n v="48"/>
    <n v="96"/>
    <x v="8"/>
    <x v="1"/>
    <x v="1"/>
  </r>
  <r>
    <n v="1"/>
    <s v="五律"/>
    <s v="五言律诗"/>
    <s v="新春试笔"/>
    <n v="1987"/>
    <s v="⒉"/>
    <n v="2"/>
    <s v="FEB"/>
    <s v="Winter"/>
    <s v="4 - Winter"/>
    <n v="1980"/>
    <n v="40"/>
    <n v="40"/>
    <x v="3"/>
    <x v="1"/>
    <x v="1"/>
  </r>
  <r>
    <n v="1"/>
    <s v="五律"/>
    <s v="五言律诗"/>
    <s v="夏日龙门涧道中"/>
    <n v="1987"/>
    <s v="⒏"/>
    <n v="8"/>
    <s v="AUG"/>
    <s v="Summer"/>
    <s v="2 - Summer"/>
    <n v="1980"/>
    <n v="40"/>
    <n v="40"/>
    <x v="0"/>
    <x v="1"/>
    <x v="1"/>
  </r>
  <r>
    <n v="1"/>
    <s v="五律"/>
    <s v="五言律诗"/>
    <s v="夜雨邀同窗龚学士戏作"/>
    <n v="1988"/>
    <s v="⒍"/>
    <n v="6"/>
    <s v="JUN"/>
    <s v="Summer"/>
    <s v="2 - Summer"/>
    <n v="1980"/>
    <n v="40"/>
    <n v="40"/>
    <x v="5"/>
    <x v="1"/>
    <x v="1"/>
  </r>
  <r>
    <n v="1"/>
    <s v="双调"/>
    <s v="散曲"/>
    <s v="寒夜别"/>
    <n v="1989"/>
    <s v="⒈"/>
    <n v="1"/>
    <s v="JAN"/>
    <s v="Winter"/>
    <s v="4 - Winter"/>
    <n v="1980"/>
    <n v="86"/>
    <n v="86"/>
    <x v="8"/>
    <x v="1"/>
    <x v="1"/>
  </r>
  <r>
    <n v="1"/>
    <s v="新诗"/>
    <s v="新韵文诗"/>
    <s v="雪"/>
    <n v="1989"/>
    <s v="⒓"/>
    <n v="12"/>
    <s v="DEC"/>
    <s v="Winter"/>
    <s v="4 - Winter"/>
    <n v="1980"/>
    <n v="89"/>
    <n v="89"/>
    <x v="8"/>
    <x v="1"/>
    <x v="1"/>
  </r>
  <r>
    <n v="1"/>
    <s v="五律"/>
    <s v="五言律诗"/>
    <s v="壬申新年赋笔"/>
    <n v="1992"/>
    <s v="⒉"/>
    <n v="2"/>
    <s v="FEB"/>
    <s v="Winter"/>
    <s v="4 - Winter"/>
    <n v="1990"/>
    <n v="40"/>
    <n v="40"/>
    <x v="3"/>
    <x v="1"/>
    <x v="1"/>
  </r>
  <r>
    <n v="1"/>
    <s v="五律"/>
    <s v="五言律诗"/>
    <s v="榕城留句"/>
    <n v="1993"/>
    <s v="⒊"/>
    <n v="3"/>
    <s v="MAR"/>
    <s v="Spring"/>
    <s v="1 - Spring"/>
    <n v="1990"/>
    <n v="40"/>
    <n v="40"/>
    <x v="1"/>
    <x v="1"/>
    <x v="1"/>
  </r>
  <r>
    <n v="1"/>
    <s v="五律"/>
    <s v="五言律诗"/>
    <s v="夜曲"/>
    <n v="1993"/>
    <s v="⒊"/>
    <n v="3"/>
    <s v="MAR"/>
    <s v="Spring"/>
    <s v="1 - Spring"/>
    <n v="1990"/>
    <n v="40"/>
    <n v="40"/>
    <x v="8"/>
    <x v="1"/>
    <x v="1"/>
  </r>
  <r>
    <n v="1"/>
    <s v="双调"/>
    <s v="临江仙"/>
    <s v="惜春"/>
    <n v="1994"/>
    <s v="⒊"/>
    <n v="3"/>
    <s v="MAR"/>
    <s v="Spring"/>
    <s v="1 - Spring"/>
    <n v="1990"/>
    <n v="60"/>
    <n v="60"/>
    <x v="4"/>
    <x v="1"/>
    <x v="1"/>
  </r>
  <r>
    <n v="2"/>
    <s v="五律"/>
    <s v="五言律诗"/>
    <s v="秋夜二首"/>
    <n v="1994"/>
    <s v="⒑"/>
    <n v="10"/>
    <s v="OCT"/>
    <s v="Autumn"/>
    <s v="3 - Autumn"/>
    <n v="1990"/>
    <n v="40"/>
    <n v="80"/>
    <x v="8"/>
    <x v="1"/>
    <x v="1"/>
  </r>
  <r>
    <n v="2"/>
    <s v="五律"/>
    <s v="五言律诗"/>
    <s v="离情二首"/>
    <n v="1994"/>
    <s v="⒒"/>
    <n v="11"/>
    <s v="NOV"/>
    <s v="Autumn"/>
    <s v="3 - Autumn"/>
    <n v="1990"/>
    <n v="40"/>
    <n v="80"/>
    <x v="8"/>
    <x v="1"/>
    <x v="1"/>
  </r>
  <r>
    <n v="3"/>
    <s v="五律"/>
    <s v="五言律诗"/>
    <s v="集字三首"/>
    <n v="1994"/>
    <s v="⒓"/>
    <n v="12"/>
    <s v="DEC"/>
    <s v="Winter"/>
    <s v="4 - Winter"/>
    <n v="1990"/>
    <n v="40"/>
    <n v="120"/>
    <x v="8"/>
    <x v="1"/>
    <x v="1"/>
  </r>
  <r>
    <n v="1"/>
    <s v="五律"/>
    <s v="五言律诗"/>
    <s v="美人"/>
    <n v="1995"/>
    <s v="⒈"/>
    <n v="1"/>
    <s v="JAN"/>
    <s v="Winter"/>
    <s v="4 - Winter"/>
    <n v="1990"/>
    <n v="40"/>
    <n v="40"/>
    <x v="8"/>
    <x v="1"/>
    <x v="1"/>
  </r>
  <r>
    <n v="6"/>
    <s v="五律"/>
    <s v="五言律诗"/>
    <s v="留香集六首"/>
    <n v="1995"/>
    <s v="⒉"/>
    <n v="2"/>
    <s v="FEB"/>
    <s v="Winter"/>
    <s v="4 - Winter"/>
    <n v="1990"/>
    <n v="40"/>
    <n v="240"/>
    <x v="8"/>
    <x v="1"/>
    <x v="1"/>
  </r>
  <r>
    <n v="1"/>
    <s v="五律"/>
    <s v="五言律诗"/>
    <s v="無题"/>
    <n v="1995"/>
    <s v="⒉"/>
    <n v="2"/>
    <s v="FEB"/>
    <s v="Winter"/>
    <s v="4 - Winter"/>
    <n v="1990"/>
    <n v="40"/>
    <n v="40"/>
    <x v="8"/>
    <x v="1"/>
    <x v="1"/>
  </r>
  <r>
    <n v="1"/>
    <s v="五律"/>
    <s v="五言律诗"/>
    <s v="相思"/>
    <n v="1995"/>
    <s v="⒉"/>
    <n v="2"/>
    <s v="FEB"/>
    <s v="Winter"/>
    <s v="4 - Winter"/>
    <n v="1990"/>
    <n v="40"/>
    <n v="40"/>
    <x v="8"/>
    <x v="1"/>
    <x v="1"/>
  </r>
  <r>
    <n v="2"/>
    <s v="五律"/>
    <s v="五言律诗"/>
    <s v="客思二首"/>
    <n v="1995"/>
    <s v="⒉"/>
    <n v="2"/>
    <s v="FEB"/>
    <s v="Winter"/>
    <s v="4 - Winter"/>
    <n v="1990"/>
    <n v="40"/>
    <n v="80"/>
    <x v="8"/>
    <x v="1"/>
    <x v="1"/>
  </r>
  <r>
    <n v="1"/>
    <s v="双调"/>
    <s v="虞美人"/>
    <s v="伤春景"/>
    <n v="1995"/>
    <s v="⒊"/>
    <n v="3"/>
    <s v="MAR"/>
    <s v="Spring"/>
    <s v="1 - Spring"/>
    <n v="1990"/>
    <n v="56"/>
    <n v="56"/>
    <x v="8"/>
    <x v="1"/>
    <x v="1"/>
  </r>
  <r>
    <n v="1"/>
    <s v="五律"/>
    <s v="五言律诗"/>
    <s v="画帘"/>
    <n v="1995"/>
    <s v="⒐"/>
    <n v="9"/>
    <s v="SEP"/>
    <s v="Autumn"/>
    <s v="3 - Autumn"/>
    <n v="1990"/>
    <n v="40"/>
    <n v="40"/>
    <x v="8"/>
    <x v="1"/>
    <x v="1"/>
  </r>
  <r>
    <n v="1"/>
    <s v="五律"/>
    <s v="五言律诗"/>
    <s v="春意"/>
    <n v="1995"/>
    <s v="⒑"/>
    <n v="10"/>
    <s v="OCT"/>
    <s v="Autumn"/>
    <s v="3 - Autumn"/>
    <n v="1990"/>
    <n v="160"/>
    <n v="160"/>
    <x v="8"/>
    <x v="1"/>
    <x v="1"/>
  </r>
  <r>
    <n v="2"/>
    <s v="五律"/>
    <s v="五言律诗"/>
    <s v="秋风二首"/>
    <n v="1995"/>
    <s v="⒒"/>
    <n v="11"/>
    <s v="NOV"/>
    <s v="Autumn"/>
    <s v="3 - Autumn"/>
    <n v="1990"/>
    <n v="40"/>
    <n v="80"/>
    <x v="8"/>
    <x v="1"/>
    <x v="1"/>
  </r>
  <r>
    <n v="1"/>
    <s v="双调"/>
    <s v="虞美人"/>
    <s v="诉春情"/>
    <n v="1995"/>
    <s v="⒒"/>
    <n v="11"/>
    <s v="NOV"/>
    <s v="Autumn"/>
    <s v="3 - Autumn"/>
    <n v="1990"/>
    <n v="56"/>
    <n v="56"/>
    <x v="8"/>
    <x v="1"/>
    <x v="1"/>
  </r>
  <r>
    <n v="2"/>
    <s v="双调"/>
    <s v="臨江仙"/>
    <s v="春風＊二首"/>
    <n v="1995"/>
    <s v="⒒"/>
    <n v="11"/>
    <s v="NOV"/>
    <s v="Autumn"/>
    <s v="3 - Autumn"/>
    <n v="1990"/>
    <n v="60"/>
    <n v="120"/>
    <x v="8"/>
    <x v="1"/>
    <x v="1"/>
  </r>
  <r>
    <n v="3"/>
    <s v="五律"/>
    <s v="五言律诗"/>
    <s v="春册集句三首"/>
    <n v="1995"/>
    <s v="⒒"/>
    <n v="11"/>
    <s v="NOV"/>
    <s v="Autumn"/>
    <s v="3 - Autumn"/>
    <n v="1990"/>
    <n v="40"/>
    <n v="120"/>
    <x v="9"/>
    <x v="3"/>
    <x v="1"/>
  </r>
  <r>
    <n v="1"/>
    <s v="五律"/>
    <s v="五言律诗"/>
    <s v="红楼集句"/>
    <n v="1995"/>
    <s v="⒒"/>
    <n v="11"/>
    <s v="NOV"/>
    <s v="Autumn"/>
    <s v="3 - Autumn"/>
    <n v="1990"/>
    <n v="80"/>
    <n v="80"/>
    <x v="9"/>
    <x v="3"/>
    <x v="1"/>
  </r>
  <r>
    <n v="2"/>
    <s v="五律"/>
    <s v="五言律诗"/>
    <s v="西厢二首"/>
    <n v="1995"/>
    <s v="⒒"/>
    <n v="11"/>
    <s v="NOV"/>
    <s v="Autumn"/>
    <s v="3 - Autumn"/>
    <n v="1990"/>
    <n v="40"/>
    <n v="80"/>
    <x v="8"/>
    <x v="3"/>
    <x v="1"/>
  </r>
  <r>
    <n v="5"/>
    <s v="五律"/>
    <s v="五言律诗"/>
    <s v="孤夜五首"/>
    <n v="1995"/>
    <s v="⒒"/>
    <n v="11"/>
    <s v="NOV"/>
    <s v="Autumn"/>
    <s v="3 - Autumn"/>
    <n v="1990"/>
    <n v="40"/>
    <n v="200"/>
    <x v="8"/>
    <x v="1"/>
    <x v="1"/>
  </r>
  <r>
    <n v="1"/>
    <s v="双调"/>
    <s v="临江仙"/>
    <s v="感赋"/>
    <n v="1996"/>
    <s v="⒊"/>
    <n v="3"/>
    <s v="MAR"/>
    <s v="Spring"/>
    <s v="1 - Spring"/>
    <n v="1990"/>
    <n v="60"/>
    <n v="60"/>
    <x v="8"/>
    <x v="1"/>
    <x v="1"/>
  </r>
  <r>
    <n v="1"/>
    <s v="五律"/>
    <s v="五言律诗"/>
    <s v="送别"/>
    <n v="1996"/>
    <s v="⒋"/>
    <n v="4"/>
    <s v="APR"/>
    <s v="Spring"/>
    <s v="1 - Spring"/>
    <n v="1990"/>
    <n v="40"/>
    <n v="40"/>
    <x v="5"/>
    <x v="1"/>
    <x v="1"/>
  </r>
  <r>
    <n v="1"/>
    <s v="长调"/>
    <s v="满江红"/>
    <s v="致周琳"/>
    <n v="1997"/>
    <s v="⒊"/>
    <n v="3"/>
    <s v="MAR"/>
    <s v="Spring"/>
    <s v="1 - Spring"/>
    <n v="1990"/>
    <n v="93"/>
    <n v="93"/>
    <x v="5"/>
    <x v="1"/>
    <x v="1"/>
  </r>
  <r>
    <n v="1"/>
    <s v="长调"/>
    <s v="水调歌头"/>
    <s v="中秋"/>
    <n v="1998"/>
    <s v="⒐"/>
    <n v="9"/>
    <s v="SEP"/>
    <s v="Autumn"/>
    <s v="3 - Autumn"/>
    <n v="1990"/>
    <n v="95"/>
    <n v="95"/>
    <x v="5"/>
    <x v="1"/>
    <x v="1"/>
  </r>
  <r>
    <n v="1"/>
    <s v="长调"/>
    <s v="金缕曲"/>
    <s v="中秋寄格格"/>
    <n v="1999"/>
    <s v="⒐"/>
    <n v="9"/>
    <s v="SEP"/>
    <s v="Autumn"/>
    <s v="3 - Autumn"/>
    <n v="1990"/>
    <n v="116"/>
    <n v="116"/>
    <x v="5"/>
    <x v="5"/>
    <x v="2"/>
  </r>
  <r>
    <n v="1"/>
    <s v="长调"/>
    <s v="金缕曲"/>
    <s v="中秋书怀"/>
    <n v="1999"/>
    <s v="⒐"/>
    <n v="9"/>
    <s v="SEP"/>
    <s v="Autumn"/>
    <s v="3 - Autumn"/>
    <n v="1990"/>
    <n v="116"/>
    <n v="116"/>
    <x v="3"/>
    <x v="5"/>
    <x v="2"/>
  </r>
  <r>
    <n v="1"/>
    <s v="新诗"/>
    <s v="新韵文诗"/>
    <s v="你和雨"/>
    <n v="2002"/>
    <s v="⒊"/>
    <n v="3"/>
    <s v="MAR"/>
    <s v="Spring"/>
    <s v="1 - Spring"/>
    <n v="2000"/>
    <n v="92"/>
    <n v="92"/>
    <x v="8"/>
    <x v="6"/>
    <x v="3"/>
  </r>
  <r>
    <n v="1"/>
    <s v="五律"/>
    <s v="五言律诗"/>
    <s v="今夜"/>
    <n v="2003"/>
    <s v="⒋"/>
    <n v="4"/>
    <s v="APR"/>
    <s v="Spring"/>
    <s v="1 - Spring"/>
    <n v="2000"/>
    <n v="80"/>
    <n v="80"/>
    <x v="8"/>
    <x v="7"/>
    <x v="3"/>
  </r>
  <r>
    <n v="1"/>
    <s v="五律"/>
    <s v="五言律诗"/>
    <s v="夏威夷"/>
    <n v="2003"/>
    <s v="⒌"/>
    <n v="5"/>
    <s v="MAY"/>
    <s v="Spring"/>
    <s v="1 - Spring"/>
    <n v="2000"/>
    <n v="80"/>
    <n v="80"/>
    <x v="6"/>
    <x v="7"/>
    <x v="3"/>
  </r>
  <r>
    <n v="2"/>
    <s v="五律"/>
    <s v="五言律诗"/>
    <s v="二月登高"/>
    <n v="2006"/>
    <s v="⒉"/>
    <n v="2"/>
    <s v="FEB"/>
    <s v="Winter"/>
    <s v="4 - Winter"/>
    <n v="2000"/>
    <n v="40"/>
    <n v="80"/>
    <x v="0"/>
    <x v="6"/>
    <x v="3"/>
  </r>
  <r>
    <n v="1"/>
    <s v="文联"/>
    <s v="对联"/>
    <s v="同学盛会"/>
    <n v="2006"/>
    <s v="⒉"/>
    <n v="2"/>
    <s v="FEB"/>
    <s v="Winter"/>
    <s v="4 - Winter"/>
    <n v="2000"/>
    <n v="48"/>
    <n v="48"/>
    <x v="5"/>
    <x v="6"/>
    <x v="3"/>
  </r>
  <r>
    <n v="1"/>
    <s v="长调"/>
    <s v="水调歌头"/>
    <s v="會東"/>
    <n v="2006"/>
    <s v="⒊"/>
    <n v="3"/>
    <s v="MAR"/>
    <s v="Spring"/>
    <s v="1 - Spring"/>
    <n v="2000"/>
    <n v="95"/>
    <n v="95"/>
    <x v="5"/>
    <x v="6"/>
    <x v="3"/>
  </r>
  <r>
    <n v="1"/>
    <s v="双调"/>
    <s v="临江仙"/>
    <s v="再韻會東"/>
    <n v="2006"/>
    <s v="⒊"/>
    <n v="3"/>
    <s v="MAR"/>
    <s v="Spring"/>
    <s v="1 - Spring"/>
    <n v="2000"/>
    <n v="60"/>
    <n v="60"/>
    <x v="5"/>
    <x v="6"/>
    <x v="3"/>
  </r>
  <r>
    <n v="1"/>
    <s v="五律"/>
    <s v="五言律诗"/>
    <s v="春日午後"/>
    <n v="2006"/>
    <s v="⒍"/>
    <n v="6"/>
    <s v="JUN"/>
    <s v="Summer"/>
    <s v="2 - Summer"/>
    <n v="2000"/>
    <n v="40"/>
    <n v="40"/>
    <x v="2"/>
    <x v="8"/>
    <x v="4"/>
  </r>
  <r>
    <n v="1"/>
    <s v="古诗"/>
    <s v="七言"/>
    <s v="柏梁體秋韻"/>
    <n v="2006"/>
    <s v="⒐"/>
    <n v="9"/>
    <s v="SEP"/>
    <s v="Autumn"/>
    <s v="3 - Autumn"/>
    <n v="2000"/>
    <n v="28"/>
    <n v="28"/>
    <x v="2"/>
    <x v="8"/>
    <x v="4"/>
  </r>
  <r>
    <n v="1"/>
    <s v="古诗"/>
    <s v="七言"/>
    <s v="冬夜记梦"/>
    <n v="2006"/>
    <s v="⒓"/>
    <n v="12"/>
    <s v="DEC"/>
    <s v="Winter"/>
    <s v="4 - Winter"/>
    <n v="2000"/>
    <n v="112"/>
    <n v="112"/>
    <x v="10"/>
    <x v="8"/>
    <x v="4"/>
  </r>
  <r>
    <n v="1"/>
    <s v="五律"/>
    <s v="五言律诗"/>
    <s v="风雨"/>
    <n v="2007"/>
    <s v="⒌"/>
    <n v="5"/>
    <s v="MAY"/>
    <s v="Spring"/>
    <s v="1 - Spring"/>
    <n v="2000"/>
    <n v="40"/>
    <n v="40"/>
    <x v="7"/>
    <x v="8"/>
    <x v="4"/>
  </r>
  <r>
    <n v="1"/>
    <s v="古诗"/>
    <s v="七言"/>
    <s v="流言"/>
    <n v="2007"/>
    <s v="⒌"/>
    <n v="5"/>
    <s v="MAY"/>
    <s v="Spring"/>
    <s v="1 - Spring"/>
    <n v="2000"/>
    <n v="112"/>
    <n v="112"/>
    <x v="7"/>
    <x v="8"/>
    <x v="4"/>
  </r>
  <r>
    <n v="1"/>
    <s v="古诗"/>
    <s v="七言"/>
    <s v="讽言"/>
    <n v="2007"/>
    <s v="⒌"/>
    <n v="5"/>
    <s v="MAY"/>
    <s v="Spring"/>
    <s v="1 - Spring"/>
    <n v="2000"/>
    <n v="280"/>
    <n v="280"/>
    <x v="7"/>
    <x v="8"/>
    <x v="4"/>
  </r>
  <r>
    <n v="1"/>
    <s v="古诗"/>
    <s v="七言"/>
    <s v="致贺"/>
    <n v="2007"/>
    <s v="⒍"/>
    <n v="6"/>
    <s v="JUN"/>
    <s v="Summer"/>
    <s v="2 - Summer"/>
    <n v="2000"/>
    <n v="112"/>
    <n v="112"/>
    <x v="5"/>
    <x v="8"/>
    <x v="4"/>
  </r>
  <r>
    <n v="1"/>
    <s v="双调"/>
    <s v="蝶戀花"/>
    <s v="腊雪贺辰致琳儿"/>
    <n v="2008"/>
    <s v="⒈"/>
    <n v="1"/>
    <s v="JAN"/>
    <s v="Winter"/>
    <s v="4 - Winter"/>
    <n v="2000"/>
    <n v="60"/>
    <n v="60"/>
    <x v="8"/>
    <x v="8"/>
    <x v="4"/>
  </r>
  <r>
    <n v="2"/>
    <s v="七律"/>
    <s v="七言律诗"/>
    <s v="中秋二首"/>
    <n v="2008"/>
    <s v="⒐"/>
    <n v="9"/>
    <s v="SEP"/>
    <s v="Autumn"/>
    <s v="3 - Autumn"/>
    <n v="2000"/>
    <n v="56"/>
    <n v="112"/>
    <x v="3"/>
    <x v="8"/>
    <x v="4"/>
  </r>
  <r>
    <n v="1"/>
    <s v="七律"/>
    <s v="七言律诗"/>
    <s v="加勒比游记"/>
    <n v="2008"/>
    <s v="⒓"/>
    <n v="12"/>
    <s v="DEC"/>
    <s v="Winter"/>
    <s v="4 - Winter"/>
    <n v="2000"/>
    <n v="112"/>
    <n v="112"/>
    <x v="6"/>
    <x v="9"/>
    <x v="4"/>
  </r>
  <r>
    <n v="1"/>
    <s v="七律"/>
    <s v="七言律诗"/>
    <s v="雪花"/>
    <n v="2008"/>
    <s v="⒓"/>
    <n v="12"/>
    <s v="DEC"/>
    <s v="Winter"/>
    <s v="4 - Winter"/>
    <n v="2000"/>
    <n v="56"/>
    <n v="56"/>
    <x v="4"/>
    <x v="8"/>
    <x v="4"/>
  </r>
  <r>
    <n v="1"/>
    <s v="五律"/>
    <s v="五言律诗"/>
    <s v="臘九賀辰"/>
    <n v="2009"/>
    <s v="⒈"/>
    <n v="1"/>
    <s v="JAN"/>
    <s v="Winter"/>
    <s v="4 - Winter"/>
    <n v="2000"/>
    <n v="40"/>
    <n v="40"/>
    <x v="5"/>
    <x v="8"/>
    <x v="4"/>
  </r>
  <r>
    <n v="1"/>
    <s v="古诗"/>
    <s v="七言"/>
    <s v="串烧网络流行语"/>
    <n v="2009"/>
    <s v="⒈"/>
    <n v="1"/>
    <s v="JAN"/>
    <s v="Winter"/>
    <s v="4 - Winter"/>
    <n v="2000"/>
    <n v="112"/>
    <n v="112"/>
    <x v="7"/>
    <x v="8"/>
    <x v="4"/>
  </r>
  <r>
    <n v="1"/>
    <s v="古诗"/>
    <s v="七言"/>
    <s v="咏时事"/>
    <n v="2009"/>
    <s v="⒈"/>
    <n v="1"/>
    <s v="JAN"/>
    <s v="Winter"/>
    <s v="4 - Winter"/>
    <n v="2000"/>
    <n v="56"/>
    <n v="56"/>
    <x v="7"/>
    <x v="8"/>
    <x v="4"/>
  </r>
  <r>
    <n v="2"/>
    <s v="七律"/>
    <s v="七言律诗"/>
    <s v="己丑中秋同韻二首"/>
    <n v="2009"/>
    <s v="⒐"/>
    <n v="9"/>
    <s v="SEP"/>
    <s v="Autumn"/>
    <s v="3 - Autumn"/>
    <n v="2000"/>
    <n v="56"/>
    <n v="112"/>
    <x v="3"/>
    <x v="8"/>
    <x v="4"/>
  </r>
  <r>
    <n v="2"/>
    <s v="五律"/>
    <s v="五言律诗"/>
    <s v="冬月遠行二首"/>
    <n v="2009"/>
    <s v="⒓"/>
    <n v="12"/>
    <s v="DEC"/>
    <s v="Winter"/>
    <s v="4 - Winter"/>
    <n v="2000"/>
    <n v="80"/>
    <n v="160"/>
    <x v="0"/>
    <x v="8"/>
    <x v="4"/>
  </r>
  <r>
    <n v="1"/>
    <s v="古诗"/>
    <s v="七言"/>
    <s v="雨中思"/>
    <n v="2010"/>
    <s v="⒈"/>
    <n v="1"/>
    <s v="JAN"/>
    <s v="Winter"/>
    <s v="4 - Winter"/>
    <n v="2010"/>
    <n v="56"/>
    <n v="56"/>
    <x v="2"/>
    <x v="8"/>
    <x v="4"/>
  </r>
  <r>
    <n v="2"/>
    <s v="双调"/>
    <s v="虞美人"/>
    <s v="想念二章（冬雲、冬雨）"/>
    <n v="2010"/>
    <s v="⒈"/>
    <n v="1"/>
    <s v="JAN"/>
    <s v="Winter"/>
    <s v="4 - Winter"/>
    <n v="2010"/>
    <n v="56"/>
    <n v="112"/>
    <x v="2"/>
    <x v="8"/>
    <x v="4"/>
  </r>
  <r>
    <n v="18"/>
    <s v="短调"/>
    <s v="天净沙"/>
    <s v="斐济十题今韵"/>
    <n v="2010"/>
    <s v="⒉"/>
    <n v="2"/>
    <s v="FEB"/>
    <s v="Winter"/>
    <s v="4 - Winter"/>
    <n v="2010"/>
    <n v="28"/>
    <n v="504"/>
    <x v="6"/>
    <x v="10"/>
    <x v="4"/>
  </r>
  <r>
    <n v="2"/>
    <s v="长调"/>
    <s v="望海潮"/>
    <s v="斐济珊瑚海岸"/>
    <n v="2010"/>
    <s v="⒉"/>
    <n v="2"/>
    <s v="FEB"/>
    <s v="Winter"/>
    <s v="4 - Winter"/>
    <n v="2010"/>
    <n v="107"/>
    <n v="214"/>
    <x v="6"/>
    <x v="10"/>
    <x v="4"/>
  </r>
  <r>
    <n v="1"/>
    <s v="新诗"/>
    <s v="英文诗"/>
    <s v="告别斐济"/>
    <n v="2010"/>
    <s v="⒉"/>
    <n v="2"/>
    <s v="FEB"/>
    <s v="Winter"/>
    <s v="4 - Winter"/>
    <n v="2010"/>
    <n v="101"/>
    <n v="101"/>
    <x v="6"/>
    <x v="10"/>
    <x v="4"/>
  </r>
  <r>
    <n v="2"/>
    <s v="短调"/>
    <s v="山坡羊"/>
    <s v="西北偏北国家公园二首"/>
    <n v="2010"/>
    <s v="⒏"/>
    <n v="8"/>
    <s v="AUG"/>
    <s v="Summer"/>
    <s v="2 - Summer"/>
    <n v="2010"/>
    <n v="47"/>
    <n v="94"/>
    <x v="6"/>
    <x v="11"/>
    <x v="4"/>
  </r>
  <r>
    <n v="2"/>
    <s v="长调"/>
    <s v="水调歌头"/>
    <s v="中秋"/>
    <n v="2010"/>
    <s v="⒐"/>
    <n v="9"/>
    <s v="SEP"/>
    <s v="Autumn"/>
    <s v="3 - Autumn"/>
    <n v="2010"/>
    <n v="95"/>
    <n v="190"/>
    <x v="3"/>
    <x v="5"/>
    <x v="4"/>
  </r>
  <r>
    <n v="1"/>
    <s v="新诗"/>
    <s v="英文诗"/>
    <s v="秋色雷德蒙"/>
    <n v="2010"/>
    <s v="⒑"/>
    <n v="10"/>
    <s v="OCT"/>
    <s v="Autumn"/>
    <s v="3 - Autumn"/>
    <n v="2010"/>
    <n v="47"/>
    <n v="47"/>
    <x v="2"/>
    <x v="5"/>
    <x v="4"/>
  </r>
  <r>
    <n v="1"/>
    <s v="古诗"/>
    <s v="七言"/>
    <s v="梦中梦"/>
    <n v="2010"/>
    <s v="⒑"/>
    <n v="10"/>
    <s v="OCT"/>
    <s v="Autumn"/>
    <s v="3 - Autumn"/>
    <n v="2010"/>
    <n v="28"/>
    <n v="28"/>
    <x v="10"/>
    <x v="8"/>
    <x v="4"/>
  </r>
  <r>
    <n v="2"/>
    <s v="七律"/>
    <s v="七言律诗"/>
    <s v="寒雨二首"/>
    <n v="2011"/>
    <s v="⒈"/>
    <n v="1"/>
    <s v="JAN"/>
    <s v="Winter"/>
    <s v="4 - Winter"/>
    <n v="2010"/>
    <n v="56"/>
    <n v="112"/>
    <x v="2"/>
    <x v="8"/>
    <x v="4"/>
  </r>
  <r>
    <n v="1"/>
    <s v="长调"/>
    <s v="沁園春"/>
    <s v="重懷周公和毛詞原韻"/>
    <n v="2011"/>
    <s v="⒈"/>
    <n v="1"/>
    <s v="JAN"/>
    <s v="Winter"/>
    <s v="4 - Winter"/>
    <n v="2010"/>
    <n v="114"/>
    <n v="114"/>
    <x v="7"/>
    <x v="8"/>
    <x v="4"/>
  </r>
  <r>
    <n v="1"/>
    <s v="新诗"/>
    <s v="新韵文诗"/>
    <s v="晨跑"/>
    <n v="2011"/>
    <s v="⒈"/>
    <n v="1"/>
    <s v="JAN"/>
    <s v="Winter"/>
    <s v="4 - Winter"/>
    <n v="2010"/>
    <n v="32"/>
    <n v="32"/>
    <x v="2"/>
    <x v="8"/>
    <x v="4"/>
  </r>
  <r>
    <n v="1"/>
    <s v="新诗"/>
    <s v="英文诗"/>
    <s v="新年伊始"/>
    <n v="2011"/>
    <s v="⒉"/>
    <n v="2"/>
    <s v="FEB"/>
    <s v="Winter"/>
    <s v="4 - Winter"/>
    <n v="2010"/>
    <n v="87"/>
    <n v="87"/>
    <x v="3"/>
    <x v="8"/>
    <x v="4"/>
  </r>
  <r>
    <n v="1"/>
    <s v="五律"/>
    <s v="五言律诗"/>
    <s v="夜寻"/>
    <n v="2011"/>
    <s v="⒉"/>
    <n v="2"/>
    <s v="FEB"/>
    <s v="Winter"/>
    <s v="4 - Winter"/>
    <n v="2010"/>
    <n v="80"/>
    <n v="80"/>
    <x v="5"/>
    <x v="8"/>
    <x v="4"/>
  </r>
  <r>
    <n v="1"/>
    <s v="七律"/>
    <s v="七言律诗"/>
    <s v="反思（普韻）"/>
    <n v="2011"/>
    <s v="⒉"/>
    <n v="2"/>
    <s v="FEB"/>
    <s v="Winter"/>
    <s v="4 - Winter"/>
    <n v="2010"/>
    <n v="56"/>
    <n v="56"/>
    <x v="4"/>
    <x v="8"/>
    <x v="4"/>
  </r>
  <r>
    <n v="1"/>
    <s v="七律"/>
    <s v="七言律诗"/>
    <s v="題四川豆花莊"/>
    <n v="2011"/>
    <s v="⒉"/>
    <n v="2"/>
    <s v="FEB"/>
    <s v="Winter"/>
    <s v="4 - Winter"/>
    <n v="2010"/>
    <n v="56"/>
    <n v="56"/>
    <x v="5"/>
    <x v="6"/>
    <x v="4"/>
  </r>
  <r>
    <n v="1"/>
    <s v="古诗"/>
    <s v="五言"/>
    <s v="梦醒"/>
    <n v="2011"/>
    <s v="⒍"/>
    <n v="6"/>
    <s v="JUN"/>
    <s v="Summer"/>
    <s v="2 - Summer"/>
    <n v="2010"/>
    <n v="20"/>
    <n v="20"/>
    <x v="10"/>
    <x v="8"/>
    <x v="4"/>
  </r>
  <r>
    <n v="1"/>
    <s v="双调"/>
    <s v="行香子"/>
    <s v="中秋"/>
    <n v="2011"/>
    <s v="⒐"/>
    <n v="9"/>
    <s v="SEP"/>
    <s v="Autumn"/>
    <s v="3 - Autumn"/>
    <n v="2010"/>
    <n v="66"/>
    <n v="66"/>
    <x v="3"/>
    <x v="8"/>
    <x v="4"/>
  </r>
  <r>
    <n v="5"/>
    <s v="双调"/>
    <s v="行香子"/>
    <s v="加州行五首"/>
    <n v="2011"/>
    <s v="⒐"/>
    <n v="9"/>
    <s v="SEP"/>
    <s v="Autumn"/>
    <s v="3 - Autumn"/>
    <n v="2010"/>
    <n v="66"/>
    <n v="330"/>
    <x v="6"/>
    <x v="12"/>
    <x v="4"/>
  </r>
  <r>
    <n v="1"/>
    <s v="双调"/>
    <s v="行香子"/>
    <s v="蘇克杉山"/>
    <n v="2011"/>
    <s v="⒑"/>
    <n v="10"/>
    <s v="OCT"/>
    <s v="Autumn"/>
    <s v="3 - Autumn"/>
    <n v="2010"/>
    <n v="66"/>
    <n v="66"/>
    <x v="2"/>
    <x v="11"/>
    <x v="4"/>
  </r>
  <r>
    <n v="3"/>
    <s v="七律"/>
    <s v="七言律诗"/>
    <s v="看山三首"/>
    <n v="2012"/>
    <s v="⒍"/>
    <n v="6"/>
    <s v="JUN"/>
    <s v="Summer"/>
    <s v="2 - Summer"/>
    <n v="2010"/>
    <n v="140"/>
    <n v="392"/>
    <x v="6"/>
    <x v="11"/>
    <x v="4"/>
  </r>
  <r>
    <n v="4"/>
    <s v="七律"/>
    <s v="七言律诗"/>
    <s v="秋興四首"/>
    <n v="2012"/>
    <s v="⒑"/>
    <n v="10"/>
    <s v="OCT"/>
    <s v="Autumn"/>
    <s v="3 - Autumn"/>
    <n v="2010"/>
    <n v="56"/>
    <n v="224"/>
    <x v="4"/>
    <x v="11"/>
    <x v="4"/>
  </r>
  <r>
    <n v="1"/>
    <s v="七律"/>
    <s v="七言律诗"/>
    <s v="病中"/>
    <n v="2013"/>
    <s v="⒒"/>
    <n v="11"/>
    <s v="NOV"/>
    <s v="Autumn"/>
    <s v="3 - Autumn"/>
    <n v="2010"/>
    <n v="56"/>
    <n v="56"/>
    <x v="10"/>
    <x v="8"/>
    <x v="4"/>
  </r>
  <r>
    <n v="1"/>
    <s v="双调"/>
    <s v="行香子"/>
    <s v="火燒天宮（附英文版）"/>
    <n v="2014"/>
    <s v="⒉"/>
    <n v="2"/>
    <s v="FEB"/>
    <s v="Winter"/>
    <s v="4 - Winter"/>
    <n v="2010"/>
    <n v="66"/>
    <n v="66"/>
    <x v="2"/>
    <x v="8"/>
    <x v="4"/>
  </r>
  <r>
    <n v="1"/>
    <s v="双调"/>
    <s v="雙調憶江南"/>
    <s v="午後春光"/>
    <n v="2014"/>
    <s v="⒊"/>
    <n v="3"/>
    <s v="MAR"/>
    <s v="Spring"/>
    <s v="1 - Spring"/>
    <n v="2010"/>
    <n v="54"/>
    <n v="54"/>
    <x v="2"/>
    <x v="5"/>
    <x v="4"/>
  </r>
  <r>
    <n v="1"/>
    <s v="双调"/>
    <s v="行香子"/>
    <s v="春分"/>
    <n v="2014"/>
    <s v="⒊"/>
    <n v="3"/>
    <s v="MAR"/>
    <s v="Spring"/>
    <s v="1 - Spring"/>
    <n v="2010"/>
    <n v="66"/>
    <n v="66"/>
    <x v="2"/>
    <x v="5"/>
    <x v="4"/>
  </r>
  <r>
    <n v="1"/>
    <s v="长调"/>
    <s v="賀新涼"/>
    <s v="小別"/>
    <n v="2014"/>
    <s v="⒊"/>
    <n v="3"/>
    <s v="MAR"/>
    <s v="Spring"/>
    <s v="1 - Spring"/>
    <n v="2010"/>
    <n v="116"/>
    <n v="116"/>
    <x v="5"/>
    <x v="5"/>
    <x v="4"/>
  </r>
  <r>
    <n v="1"/>
    <s v="长调"/>
    <s v="賀新涼"/>
    <s v="看雲"/>
    <n v="2014"/>
    <s v="⒊"/>
    <n v="3"/>
    <s v="MAR"/>
    <s v="Spring"/>
    <s v="1 - Spring"/>
    <n v="2010"/>
    <n v="116"/>
    <n v="116"/>
    <x v="2"/>
    <x v="5"/>
    <x v="4"/>
  </r>
  <r>
    <n v="1"/>
    <s v="双调"/>
    <s v="临江仙"/>
    <s v="春雨"/>
    <n v="2014"/>
    <s v="⒊"/>
    <n v="3"/>
    <s v="MAR"/>
    <s v="Spring"/>
    <s v="1 - Spring"/>
    <n v="2010"/>
    <n v="60"/>
    <n v="60"/>
    <x v="2"/>
    <x v="8"/>
    <x v="4"/>
  </r>
  <r>
    <n v="1"/>
    <s v="长调"/>
    <s v="水调歌头"/>
    <s v="雅安"/>
    <n v="2014"/>
    <s v="⒋"/>
    <n v="4"/>
    <s v="APR"/>
    <s v="Spring"/>
    <s v="1 - Spring"/>
    <n v="2010"/>
    <n v="95"/>
    <n v="95"/>
    <x v="6"/>
    <x v="4"/>
    <x v="4"/>
  </r>
  <r>
    <n v="1"/>
    <s v="五律"/>
    <s v="五言律诗"/>
    <s v="初夏西雅圖"/>
    <n v="2014"/>
    <s v="⒍"/>
    <n v="6"/>
    <s v="JUN"/>
    <s v="Summer"/>
    <s v="2 - Summer"/>
    <n v="2010"/>
    <n v="40"/>
    <n v="40"/>
    <x v="2"/>
    <x v="13"/>
    <x v="4"/>
  </r>
  <r>
    <n v="1"/>
    <s v="双调"/>
    <s v="行香子"/>
    <s v="夏入雪峰"/>
    <n v="2014"/>
    <s v="⒎"/>
    <n v="7"/>
    <s v="JUL"/>
    <s v="Summer"/>
    <s v="2 - Summer"/>
    <n v="2010"/>
    <n v="66"/>
    <n v="66"/>
    <x v="2"/>
    <x v="11"/>
    <x v="4"/>
  </r>
  <r>
    <n v="1"/>
    <s v="双调"/>
    <s v="行香子"/>
    <s v="朝霞"/>
    <n v="2014"/>
    <s v="⒐"/>
    <n v="9"/>
    <s v="SEP"/>
    <s v="Autumn"/>
    <s v="3 - Autumn"/>
    <n v="2010"/>
    <n v="66"/>
    <n v="66"/>
    <x v="2"/>
    <x v="8"/>
    <x v="4"/>
  </r>
  <r>
    <n v="2"/>
    <s v="短调"/>
    <s v="天净沙"/>
    <s v="秋（二首）"/>
    <n v="2014"/>
    <s v="⒒"/>
    <n v="11"/>
    <s v="NOV"/>
    <s v="Autumn"/>
    <s v="3 - Autumn"/>
    <n v="2010"/>
    <n v="28"/>
    <n v="56"/>
    <x v="2"/>
    <x v="6"/>
    <x v="4"/>
  </r>
  <r>
    <n v="1"/>
    <s v="七律"/>
    <s v="七言律诗"/>
    <s v="冬晴"/>
    <n v="2015"/>
    <s v="⒈"/>
    <n v="1"/>
    <s v="JAN"/>
    <s v="Winter"/>
    <s v="4 - Winter"/>
    <n v="2010"/>
    <n v="56"/>
    <n v="56"/>
    <x v="2"/>
    <x v="6"/>
    <x v="4"/>
  </r>
  <r>
    <n v="1"/>
    <s v="长调"/>
    <s v="高陽臺"/>
    <s v="写在情人节"/>
    <n v="2015"/>
    <s v="⒉"/>
    <n v="2"/>
    <s v="FEB"/>
    <s v="Winter"/>
    <s v="4 - Winter"/>
    <n v="2010"/>
    <n v="100"/>
    <n v="100"/>
    <x v="5"/>
    <x v="8"/>
    <x v="4"/>
  </r>
  <r>
    <n v="1"/>
    <s v="古诗"/>
    <s v="五言"/>
    <s v="佛州劳德戴尔机场"/>
    <n v="2015"/>
    <s v="⒊"/>
    <n v="3"/>
    <s v="MAR"/>
    <s v="Spring"/>
    <s v="1 - Spring"/>
    <n v="2010"/>
    <n v="20"/>
    <n v="20"/>
    <x v="10"/>
    <x v="11"/>
    <x v="4"/>
  </r>
  <r>
    <n v="1"/>
    <s v="五律"/>
    <s v="五言律诗"/>
    <s v="湖山漫步寄相思"/>
    <n v="2016"/>
    <s v="⒊"/>
    <n v="3"/>
    <s v="MAR"/>
    <s v="Spring"/>
    <s v="1 - Spring"/>
    <n v="2010"/>
    <n v="80"/>
    <n v="80"/>
    <x v="5"/>
    <x v="8"/>
    <x v="4"/>
  </r>
  <r>
    <n v="1"/>
    <s v="古诗"/>
    <s v="五言"/>
    <s v="早春病中拟句"/>
    <n v="2016"/>
    <s v="⒋"/>
    <n v="4"/>
    <s v="APR"/>
    <s v="Spring"/>
    <s v="1 - Spring"/>
    <n v="2010"/>
    <n v="80"/>
    <n v="80"/>
    <x v="10"/>
    <x v="8"/>
    <x v="4"/>
  </r>
  <r>
    <n v="1"/>
    <s v="古诗"/>
    <s v="五言"/>
    <s v="西安謠"/>
    <n v="2016"/>
    <s v="⒌"/>
    <n v="5"/>
    <s v="MAY"/>
    <s v="Spring"/>
    <s v="1 - Spring"/>
    <n v="2010"/>
    <n v="120"/>
    <n v="120"/>
    <x v="6"/>
    <x v="4"/>
    <x v="4"/>
  </r>
  <r>
    <n v="1"/>
    <s v="双调"/>
    <s v="行香子"/>
    <s v="京城會"/>
    <n v="2016"/>
    <s v="⒌"/>
    <n v="5"/>
    <s v="MAY"/>
    <s v="Spring"/>
    <s v="1 - Spring"/>
    <n v="2010"/>
    <n v="66"/>
    <n v="66"/>
    <x v="5"/>
    <x v="1"/>
    <x v="4"/>
  </r>
  <r>
    <n v="1"/>
    <s v="长调"/>
    <s v="水调歌头"/>
    <s v="皖南行"/>
    <n v="2016"/>
    <s v="⒌"/>
    <n v="5"/>
    <s v="MAY"/>
    <s v="Spring"/>
    <s v="1 - Spring"/>
    <n v="2010"/>
    <n v="95"/>
    <n v="95"/>
    <x v="6"/>
    <x v="8"/>
    <x v="4"/>
  </r>
  <r>
    <n v="1"/>
    <s v="五律"/>
    <s v="五言律诗"/>
    <s v="俄勒冈海滩"/>
    <n v="2017"/>
    <s v="⒐"/>
    <n v="9"/>
    <s v="SEP"/>
    <s v="Autumn"/>
    <s v="3 - Autumn"/>
    <n v="2010"/>
    <n v="40"/>
    <n v="40"/>
    <x v="2"/>
    <x v="8"/>
    <x v="4"/>
  </r>
  <r>
    <n v="1"/>
    <s v="五律"/>
    <s v="五言律诗"/>
    <s v="週年紀念"/>
    <n v="2017"/>
    <s v="⒐"/>
    <n v="9"/>
    <s v="SEP"/>
    <s v="Autumn"/>
    <s v="3 - Autumn"/>
    <n v="2010"/>
    <n v="40"/>
    <n v="40"/>
    <x v="5"/>
    <x v="8"/>
    <x v="4"/>
  </r>
  <r>
    <n v="1"/>
    <s v="新诗"/>
    <s v="新韵文诗"/>
    <s v="春天"/>
    <n v="2017"/>
    <s v="⒑"/>
    <n v="10"/>
    <s v="OCT"/>
    <s v="Autumn"/>
    <s v="3 - Autumn"/>
    <n v="2010"/>
    <n v="34"/>
    <n v="34"/>
    <x v="2"/>
    <x v="8"/>
    <x v="4"/>
  </r>
  <r>
    <n v="1"/>
    <s v="七律"/>
    <s v="七言律诗"/>
    <s v="夏威夷可愛島"/>
    <n v="2017"/>
    <s v="⒒"/>
    <n v="11"/>
    <s v="NOV"/>
    <s v="Autumn"/>
    <s v="3 - Autumn"/>
    <n v="2010"/>
    <n v="56"/>
    <n v="56"/>
    <x v="6"/>
    <x v="7"/>
    <x v="4"/>
  </r>
  <r>
    <n v="1"/>
    <s v="双调"/>
    <s v="临江仙"/>
    <s v="重聚"/>
    <n v="2018"/>
    <s v="⒍"/>
    <n v="6"/>
    <s v="JUN"/>
    <s v="Summer"/>
    <s v="2 - Summer"/>
    <n v="2010"/>
    <n v="60"/>
    <n v="60"/>
    <x v="5"/>
    <x v="1"/>
    <x v="4"/>
  </r>
  <r>
    <n v="2"/>
    <s v="长调"/>
    <s v="望海潮"/>
    <s v="新西蘭"/>
    <n v="2019"/>
    <s v="⒓"/>
    <n v="12"/>
    <s v="DEC"/>
    <s v="Winter"/>
    <s v="4 - Winter"/>
    <n v="2010"/>
    <n v="107"/>
    <n v="214"/>
    <x v="6"/>
    <x v="14"/>
    <x v="4"/>
  </r>
  <r>
    <n v="1"/>
    <s v="双调"/>
    <s v="临江仙"/>
    <s v="新西蘭萬納卡"/>
    <n v="2019"/>
    <s v="⒓"/>
    <n v="12"/>
    <s v="DEC"/>
    <s v="Winter"/>
    <s v="4 - Winter"/>
    <n v="2010"/>
    <n v="60"/>
    <n v="60"/>
    <x v="6"/>
    <x v="14"/>
    <x v="4"/>
  </r>
  <r>
    <n v="1"/>
    <s v="双调"/>
    <s v="行香子"/>
    <s v="新西蘭懷奧塔普"/>
    <n v="2019"/>
    <s v="⒓"/>
    <n v="12"/>
    <s v="DEC"/>
    <s v="Winter"/>
    <s v="4 - Winter"/>
    <n v="2010"/>
    <n v="66"/>
    <n v="66"/>
    <x v="6"/>
    <x v="14"/>
    <x v="4"/>
  </r>
  <r>
    <n v="1"/>
    <s v="七律"/>
    <s v="七言律诗"/>
    <s v="新西蘭南島綠色"/>
    <n v="2019"/>
    <s v="⒓"/>
    <n v="12"/>
    <s v="DEC"/>
    <s v="Winter"/>
    <s v="4 - Winter"/>
    <n v="2010"/>
    <n v="56"/>
    <n v="56"/>
    <x v="6"/>
    <x v="14"/>
    <x v="4"/>
  </r>
  <r>
    <n v="2"/>
    <s v="七律"/>
    <s v="七言律诗"/>
    <s v="空留"/>
    <n v="2020"/>
    <s v="⒏"/>
    <n v="8"/>
    <s v="AUG"/>
    <s v="Summer"/>
    <s v="2 - Summer"/>
    <n v="2020"/>
    <n v="84"/>
    <n v="168"/>
    <x v="9"/>
    <x v="3"/>
    <x v="4"/>
  </r>
  <r>
    <n v="1"/>
    <s v="七律"/>
    <s v="七言律诗"/>
    <s v="赠周琳"/>
    <n v="2020"/>
    <s v="⒒"/>
    <n v="11"/>
    <s v="NOV"/>
    <s v="Autumn"/>
    <s v="3 - Autumn"/>
    <n v="2020"/>
    <n v="56"/>
    <n v="56"/>
    <x v="5"/>
    <x v="8"/>
    <x v="4"/>
  </r>
  <r>
    <n v="2"/>
    <s v="七律"/>
    <s v="七言律诗"/>
    <s v="残秋"/>
    <n v="2020"/>
    <s v="⒒"/>
    <n v="11"/>
    <s v="NOV"/>
    <s v="Autumn"/>
    <s v="3 - Autumn"/>
    <n v="2020"/>
    <n v="56"/>
    <n v="112"/>
    <x v="2"/>
    <x v="8"/>
    <x v="4"/>
  </r>
  <r>
    <n v="1"/>
    <s v="古诗"/>
    <s v="七言"/>
    <s v="记梦之纪念疫情"/>
    <n v="2020"/>
    <s v="⒓"/>
    <n v="12"/>
    <s v="DEC"/>
    <s v="Winter"/>
    <s v="4 - Winter"/>
    <n v="2020"/>
    <n v="56"/>
    <n v="56"/>
    <x v="10"/>
    <x v="8"/>
    <x v="4"/>
  </r>
  <r>
    <n v="9"/>
    <s v="短调"/>
    <s v="南乡子"/>
    <s v="宇宙往事"/>
    <n v="2020"/>
    <s v="⒓"/>
    <n v="12"/>
    <s v="DEC"/>
    <s v="Winter"/>
    <s v="4 - Winter"/>
    <n v="2020"/>
    <n v="28"/>
    <n v="252"/>
    <x v="11"/>
    <x v="8"/>
    <x v="4"/>
  </r>
  <r>
    <n v="1"/>
    <s v="双调"/>
    <s v="菩萨蛮"/>
    <s v="嫦娥五号奔月归来"/>
    <n v="2020"/>
    <s v="⒓"/>
    <n v="12"/>
    <s v="DEC"/>
    <s v="Winter"/>
    <s v="4 - Winter"/>
    <n v="2020"/>
    <n v="44"/>
    <n v="44"/>
    <x v="7"/>
    <x v="4"/>
    <x v="4"/>
  </r>
  <r>
    <n v="2"/>
    <s v="长调"/>
    <s v="水调歌头"/>
    <s v="嫦娥五号"/>
    <n v="2020"/>
    <s v="⒓"/>
    <n v="12"/>
    <s v="DEC"/>
    <s v="Winter"/>
    <s v="4 - Winter"/>
    <n v="2020"/>
    <n v="95"/>
    <n v="190"/>
    <x v="7"/>
    <x v="4"/>
    <x v="4"/>
  </r>
  <r>
    <n v="1"/>
    <s v="双调"/>
    <s v="行香子"/>
    <s v="赠周琳"/>
    <n v="2020"/>
    <s v="⒓"/>
    <n v="12"/>
    <s v="DEC"/>
    <s v="Winter"/>
    <s v="4 - Winter"/>
    <n v="2020"/>
    <n v="66"/>
    <n v="66"/>
    <x v="5"/>
    <x v="8"/>
    <x v="4"/>
  </r>
  <r>
    <n v="1"/>
    <s v="古诗"/>
    <s v="七言"/>
    <s v="论无题绝句"/>
    <n v="2021"/>
    <s v="⒈"/>
    <n v="1"/>
    <s v="JAN"/>
    <s v="Winter"/>
    <s v="4 - Winter"/>
    <n v="2020"/>
    <n v="28"/>
    <n v="28"/>
    <x v="10"/>
    <x v="8"/>
    <x v="4"/>
  </r>
  <r>
    <n v="3"/>
    <s v="古诗"/>
    <s v="七言"/>
    <s v="新韵杂篇"/>
    <n v="2021"/>
    <s v="⒈"/>
    <n v="1"/>
    <s v="JAN"/>
    <s v="Winter"/>
    <s v="4 - Winter"/>
    <n v="2020"/>
    <n v="56"/>
    <n v="168"/>
    <x v="11"/>
    <x v="8"/>
    <x v="4"/>
  </r>
  <r>
    <n v="2"/>
    <s v="长调"/>
    <s v="水调歌头"/>
    <s v="新年感赋"/>
    <n v="2021"/>
    <s v="⒈"/>
    <n v="1"/>
    <s v="JAN"/>
    <s v="Winter"/>
    <s v="4 - Winter"/>
    <n v="2020"/>
    <n v="95"/>
    <n v="190"/>
    <x v="3"/>
    <x v="8"/>
    <x v="4"/>
  </r>
  <r>
    <n v="1"/>
    <s v="长调"/>
    <s v="水调歌头"/>
    <s v="祭一月八"/>
    <n v="2021"/>
    <s v="⒈"/>
    <n v="1"/>
    <s v="JAN"/>
    <s v="Winter"/>
    <s v="4 - Winter"/>
    <n v="2020"/>
    <n v="95"/>
    <n v="95"/>
    <x v="7"/>
    <x v="8"/>
    <x v="4"/>
  </r>
  <r>
    <n v="1"/>
    <s v="古诗"/>
    <s v="五言"/>
    <s v="明宫谋"/>
    <n v="2021"/>
    <s v="⒉"/>
    <n v="2"/>
    <s v="FEB"/>
    <s v="Winter"/>
    <s v="4 - Winter"/>
    <n v="2020"/>
    <n v="40"/>
    <n v="40"/>
    <x v="9"/>
    <x v="3"/>
    <x v="4"/>
  </r>
  <r>
    <n v="1"/>
    <s v="长调"/>
    <s v="水调歌头"/>
    <s v="南迁步苏词韵"/>
    <n v="2021"/>
    <s v="⒊"/>
    <n v="3"/>
    <s v="MAR"/>
    <s v="Spring"/>
    <s v="1 - Spring"/>
    <n v="2020"/>
    <n v="95"/>
    <n v="95"/>
    <x v="4"/>
    <x v="15"/>
    <x v="5"/>
  </r>
  <r>
    <n v="1"/>
    <s v="双调"/>
    <s v="虞美人"/>
    <s v="樱花"/>
    <n v="2021"/>
    <s v="⒊"/>
    <n v="3"/>
    <s v="MAR"/>
    <s v="Spring"/>
    <s v="1 - Spring"/>
    <n v="2020"/>
    <n v="56"/>
    <n v="56"/>
    <x v="2"/>
    <x v="11"/>
    <x v="5"/>
  </r>
  <r>
    <n v="1"/>
    <s v="新诗"/>
    <s v="英文诗"/>
    <s v="清平乐"/>
    <n v="2021"/>
    <s v="⒋"/>
    <n v="4"/>
    <s v="APR"/>
    <s v="Spring"/>
    <s v="1 - Spring"/>
    <n v="2020"/>
    <n v="55"/>
    <n v="55"/>
    <x v="8"/>
    <x v="11"/>
    <x v="5"/>
  </r>
  <r>
    <n v="1"/>
    <s v="新诗"/>
    <s v="英文诗"/>
    <s v="萨瓦纳"/>
    <n v="2021"/>
    <s v="⒍"/>
    <n v="6"/>
    <s v="JUN"/>
    <s v="Summer"/>
    <s v="2 - Summer"/>
    <n v="2020"/>
    <n v="86"/>
    <n v="86"/>
    <x v="6"/>
    <x v="11"/>
    <x v="5"/>
  </r>
  <r>
    <n v="3"/>
    <s v="七律"/>
    <s v="七言律诗"/>
    <s v="夏梦三首"/>
    <n v="2021"/>
    <s v="⒎"/>
    <n v="7"/>
    <s v="JUL"/>
    <s v="Summer"/>
    <s v="2 - Summer"/>
    <n v="2020"/>
    <n v="56"/>
    <n v="168"/>
    <x v="6"/>
    <x v="11"/>
    <x v="5"/>
  </r>
  <r>
    <n v="4"/>
    <s v="七律"/>
    <s v="七言律诗"/>
    <s v="空度四首"/>
    <n v="2021"/>
    <s v="⒏"/>
    <n v="8"/>
    <s v="AUG"/>
    <s v="Summer"/>
    <s v="2 - Summer"/>
    <n v="2020"/>
    <n v="56"/>
    <n v="224"/>
    <x v="11"/>
    <x v="15"/>
    <x v="5"/>
  </r>
  <r>
    <n v="1"/>
    <s v="长调"/>
    <s v="水调歌头"/>
    <s v="周琳"/>
    <n v="2021"/>
    <s v="⒏"/>
    <n v="8"/>
    <s v="AUG"/>
    <s v="Summer"/>
    <s v="2 - Summer"/>
    <n v="2020"/>
    <n v="95"/>
    <n v="95"/>
    <x v="5"/>
    <x v="15"/>
    <x v="5"/>
  </r>
  <r>
    <n v="1"/>
    <s v="长调"/>
    <s v="水调歌头"/>
    <s v="纸上兵"/>
    <n v="2021"/>
    <s v="⒐"/>
    <n v="9"/>
    <s v="SEP"/>
    <s v="Autumn"/>
    <s v="3 - Autumn"/>
    <n v="2020"/>
    <n v="95"/>
    <n v="95"/>
    <x v="9"/>
    <x v="3"/>
    <x v="5"/>
  </r>
  <r>
    <n v="1"/>
    <s v="古诗"/>
    <s v="七言"/>
    <s v="读兵法【新韵】"/>
    <n v="2021"/>
    <s v="⒐"/>
    <n v="9"/>
    <s v="SEP"/>
    <s v="Autumn"/>
    <s v="3 - Autumn"/>
    <n v="2020"/>
    <n v="448"/>
    <n v="448"/>
    <x v="9"/>
    <x v="3"/>
    <x v="5"/>
  </r>
  <r>
    <n v="1"/>
    <s v="古诗"/>
    <s v="七言"/>
    <s v="读老子【杂韵】"/>
    <n v="2021"/>
    <s v="⒐"/>
    <n v="9"/>
    <s v="SEP"/>
    <s v="Autumn"/>
    <s v="3 - Autumn"/>
    <n v="2020"/>
    <n v="312"/>
    <n v="312"/>
    <x v="9"/>
    <x v="3"/>
    <x v="5"/>
  </r>
  <r>
    <n v="9"/>
    <s v="七律"/>
    <s v="七言律诗"/>
    <s v="读《将夜》集句"/>
    <n v="2021"/>
    <s v="⒐"/>
    <n v="9"/>
    <s v="SEP"/>
    <s v="Autumn"/>
    <s v="3 - Autumn"/>
    <n v="2020"/>
    <n v="56"/>
    <n v="504"/>
    <x v="9"/>
    <x v="3"/>
    <x v="5"/>
  </r>
  <r>
    <n v="6"/>
    <s v="七律"/>
    <s v="七言律诗"/>
    <s v="读书札记"/>
    <n v="2021"/>
    <s v="⒐"/>
    <n v="9"/>
    <s v="SEP"/>
    <s v="Autumn"/>
    <s v="3 - Autumn"/>
    <n v="2020"/>
    <n v="56"/>
    <n v="336"/>
    <x v="9"/>
    <x v="3"/>
    <x v="5"/>
  </r>
  <r>
    <n v="1"/>
    <s v="长调"/>
    <s v="水调歌头"/>
    <s v="中秋"/>
    <n v="2021"/>
    <s v="⒐"/>
    <n v="9"/>
    <s v="SEP"/>
    <s v="Autumn"/>
    <s v="3 - Autumn"/>
    <n v="2020"/>
    <n v="95"/>
    <n v="95"/>
    <x v="2"/>
    <x v="15"/>
    <x v="5"/>
  </r>
  <r>
    <n v="1"/>
    <s v="长调"/>
    <s v="水调歌头"/>
    <s v="归来"/>
    <n v="2021"/>
    <s v="⒐"/>
    <n v="9"/>
    <s v="SEP"/>
    <s v="Autumn"/>
    <s v="3 - Autumn"/>
    <n v="2020"/>
    <n v="95"/>
    <n v="95"/>
    <x v="7"/>
    <x v="15"/>
    <x v="5"/>
  </r>
  <r>
    <n v="1"/>
    <s v="五律"/>
    <s v="五言律诗"/>
    <s v="深圳街中"/>
    <n v="2021"/>
    <s v="⒑"/>
    <n v="10"/>
    <s v="OCT"/>
    <s v="Autumn"/>
    <s v="3 - Autumn"/>
    <n v="2020"/>
    <n v="40"/>
    <n v="40"/>
    <x v="7"/>
    <x v="4"/>
    <x v="5"/>
  </r>
  <r>
    <n v="2"/>
    <s v="七律"/>
    <s v="七言律诗"/>
    <s v="秋景"/>
    <n v="2021"/>
    <s v="⒒"/>
    <n v="11"/>
    <s v="NOV"/>
    <s v="Autumn"/>
    <s v="3 - Autumn"/>
    <n v="2020"/>
    <n v="56"/>
    <n v="112"/>
    <x v="2"/>
    <x v="15"/>
    <x v="5"/>
  </r>
  <r>
    <n v="1"/>
    <s v="五律"/>
    <s v="五言律诗"/>
    <s v="读《重生之药香》"/>
    <n v="2022"/>
    <s v="⒋"/>
    <n v="4"/>
    <s v="APR"/>
    <s v="Spring"/>
    <s v="1 - Spring"/>
    <n v="2020"/>
    <n v="80"/>
    <n v="80"/>
    <x v="9"/>
    <x v="3"/>
    <x v="5"/>
  </r>
  <r>
    <n v="1"/>
    <s v="双调"/>
    <s v="行香子"/>
    <s v="寄思"/>
    <n v="2022"/>
    <s v="⒌"/>
    <n v="5"/>
    <s v="MAY"/>
    <s v="Spring"/>
    <s v="1 - Spring"/>
    <n v="2020"/>
    <n v="66"/>
    <n v="66"/>
    <x v="8"/>
    <x v="15"/>
    <x v="5"/>
  </r>
  <r>
    <n v="1"/>
    <s v="古诗"/>
    <s v="七言"/>
    <s v="读《孺子帝》"/>
    <n v="2022"/>
    <s v="⒎"/>
    <n v="7"/>
    <s v="JUL"/>
    <s v="Summer"/>
    <s v="2 - Summer"/>
    <n v="2020"/>
    <n v="28"/>
    <n v="28"/>
    <x v="9"/>
    <x v="3"/>
    <x v="5"/>
  </r>
  <r>
    <n v="1"/>
    <s v="长调"/>
    <s v="念奴娇"/>
    <s v="用东坡调"/>
    <n v="2022"/>
    <s v="⒐"/>
    <n v="9"/>
    <s v="SEP"/>
    <s v="Autumn"/>
    <s v="3 - Autumn"/>
    <n v="2020"/>
    <n v="100"/>
    <n v="100"/>
    <x v="5"/>
    <x v="15"/>
    <x v="5"/>
  </r>
  <r>
    <n v="1"/>
    <s v="长调"/>
    <s v="满江红"/>
    <s v="周年赋"/>
    <n v="2022"/>
    <s v="⒐"/>
    <n v="9"/>
    <s v="SEP"/>
    <s v="Autumn"/>
    <s v="3 - Autumn"/>
    <n v="2020"/>
    <n v="93"/>
    <n v="93"/>
    <x v="5"/>
    <x v="15"/>
    <x v="5"/>
  </r>
  <r>
    <n v="1"/>
    <s v="双调"/>
    <s v="临江仙"/>
    <s v="重聚"/>
    <n v="2022"/>
    <s v="⒑"/>
    <n v="10"/>
    <s v="OCT"/>
    <s v="Autumn"/>
    <s v="3 - Autumn"/>
    <n v="2020"/>
    <n v="60"/>
    <n v="60"/>
    <x v="5"/>
    <x v="1"/>
    <x v="5"/>
  </r>
  <r>
    <n v="1"/>
    <s v="七律"/>
    <s v="七言律诗"/>
    <s v="秋野"/>
    <n v="2022"/>
    <s v="⒑"/>
    <n v="10"/>
    <s v="OCT"/>
    <s v="Autumn"/>
    <s v="3 - Autumn"/>
    <n v="2020"/>
    <n v="56"/>
    <n v="56"/>
    <x v="2"/>
    <x v="15"/>
    <x v="5"/>
  </r>
  <r>
    <n v="1"/>
    <s v="七律"/>
    <s v="七言律诗"/>
    <s v="望夜"/>
    <n v="2022"/>
    <s v="⒒"/>
    <n v="11"/>
    <s v="NOV"/>
    <s v="Autumn"/>
    <s v="3 - Autumn"/>
    <n v="2020"/>
    <n v="56"/>
    <n v="56"/>
    <x v="11"/>
    <x v="15"/>
    <x v="5"/>
  </r>
  <r>
    <n v="1"/>
    <s v="古诗"/>
    <s v="七言"/>
    <s v="夜雨借佚名诗句"/>
    <n v="2022"/>
    <s v="⒒"/>
    <n v="11"/>
    <s v="NOV"/>
    <s v="Autumn"/>
    <s v="3 - Autumn"/>
    <n v="2020"/>
    <n v="28"/>
    <n v="28"/>
    <x v="9"/>
    <x v="3"/>
    <x v="5"/>
  </r>
  <r>
    <n v="2"/>
    <s v="七律"/>
    <s v="七言律诗"/>
    <s v="读《簪中录》笔记"/>
    <n v="2023"/>
    <s v="⒈"/>
    <n v="1"/>
    <s v="JAN"/>
    <s v="Winter"/>
    <s v="4 - Winter"/>
    <n v="2020"/>
    <n v="112"/>
    <n v="224"/>
    <x v="9"/>
    <x v="3"/>
    <x v="5"/>
  </r>
  <r>
    <n v="2"/>
    <s v="七律"/>
    <s v="七言律诗"/>
    <s v="读《三体》"/>
    <n v="2023"/>
    <s v="⒉"/>
    <n v="2"/>
    <s v="FEB"/>
    <s v="Winter"/>
    <s v="4 - Winter"/>
    <n v="2020"/>
    <n v="56"/>
    <n v="112"/>
    <x v="9"/>
    <x v="3"/>
    <x v="5"/>
  </r>
  <r>
    <n v="2"/>
    <s v="七律"/>
    <s v="七言律诗"/>
    <s v="读《百妖谱》"/>
    <n v="2023"/>
    <s v="⒊"/>
    <n v="3"/>
    <s v="MAR"/>
    <s v="Spring"/>
    <s v="1 - Spring"/>
    <n v="2020"/>
    <n v="84"/>
    <n v="168"/>
    <x v="9"/>
    <x v="3"/>
    <x v="5"/>
  </r>
  <r>
    <n v="1"/>
    <s v="长调"/>
    <s v="水调歌头"/>
    <s v="读史"/>
    <n v="2023"/>
    <s v="⒊"/>
    <n v="3"/>
    <s v="MAR"/>
    <s v="Spring"/>
    <s v="1 - Spring"/>
    <n v="2020"/>
    <n v="95"/>
    <n v="95"/>
    <x v="9"/>
    <x v="3"/>
    <x v="5"/>
  </r>
  <r>
    <n v="1"/>
    <s v="长调"/>
    <s v="念奴娇"/>
    <s v="修真"/>
    <n v="2023"/>
    <s v="⒊"/>
    <n v="3"/>
    <s v="MAR"/>
    <s v="Spring"/>
    <s v="1 - Spring"/>
    <n v="2020"/>
    <n v="100"/>
    <n v="100"/>
    <x v="11"/>
    <x v="3"/>
    <x v="5"/>
  </r>
  <r>
    <n v="4"/>
    <s v="七律"/>
    <s v="七言律诗"/>
    <s v="杂感"/>
    <n v="2023"/>
    <s v="⒊"/>
    <n v="3"/>
    <s v="MAR"/>
    <s v="Spring"/>
    <s v="1 - Spring"/>
    <n v="2020"/>
    <n v="56"/>
    <n v="224"/>
    <x v="11"/>
    <x v="15"/>
    <x v="5"/>
  </r>
  <r>
    <n v="1"/>
    <s v="五律"/>
    <s v="五言律诗"/>
    <s v="雲窗"/>
    <n v="2023"/>
    <s v="⒊"/>
    <n v="3"/>
    <s v="MAR"/>
    <s v="Spring"/>
    <s v="1 - Spring"/>
    <n v="2020"/>
    <n v="40"/>
    <n v="40"/>
    <x v="2"/>
    <x v="13"/>
    <x v="5"/>
  </r>
  <r>
    <n v="1"/>
    <s v="古诗"/>
    <s v="七言"/>
    <s v="书评之当代言情小说"/>
    <n v="2023"/>
    <s v="⒊"/>
    <n v="3"/>
    <s v="MAR"/>
    <s v="Spring"/>
    <m/>
    <n v="2020"/>
    <n v="28"/>
    <n v="28"/>
    <x v="9"/>
    <x v="3"/>
    <x v="5"/>
  </r>
  <r>
    <n v="1"/>
    <s v="长调"/>
    <s v="满江红"/>
    <s v="上海外滩"/>
    <n v="2023"/>
    <s v="⒍"/>
    <n v="6"/>
    <s v="JUN"/>
    <s v="Summer"/>
    <s v="2 - Summer"/>
    <n v="2020"/>
    <n v="93"/>
    <n v="93"/>
    <x v="6"/>
    <x v="4"/>
    <x v="5"/>
  </r>
  <r>
    <n v="1"/>
    <s v="七律"/>
    <s v="七言律诗"/>
    <s v="福州午後鼓楼东街迹行湖滨路"/>
    <n v="2023"/>
    <s v="⒍"/>
    <n v="6"/>
    <s v="JUN"/>
    <s v="Summer"/>
    <s v="2 - Summer"/>
    <n v="2020"/>
    <n v="112"/>
    <n v="112"/>
    <x v="6"/>
    <x v="0"/>
    <x v="5"/>
  </r>
  <r>
    <n v="1"/>
    <s v="长调"/>
    <s v="水调歌头"/>
    <s v="福州行"/>
    <n v="2023"/>
    <s v="⒍"/>
    <n v="6"/>
    <s v="JUN"/>
    <s v="Summer"/>
    <s v="2 - Summer"/>
    <n v="2020"/>
    <n v="95"/>
    <n v="95"/>
    <x v="6"/>
    <x v="0"/>
    <x v="5"/>
  </r>
  <r>
    <n v="1"/>
    <s v="五律"/>
    <s v="五言律诗"/>
    <s v="逆旅杂想"/>
    <n v="2023"/>
    <s v="⒎"/>
    <n v="7"/>
    <s v="JUL"/>
    <s v="Summer"/>
    <s v="2 - Summer"/>
    <n v="2020"/>
    <n v="40"/>
    <n v="40"/>
    <x v="4"/>
    <x v="0"/>
    <x v="5"/>
  </r>
  <r>
    <n v="1"/>
    <s v="七律"/>
    <s v="七言律诗"/>
    <s v="雲机飞行签"/>
    <n v="2023"/>
    <s v="⒎"/>
    <n v="7"/>
    <s v="JUL"/>
    <s v="Summer"/>
    <s v="2 - Summer"/>
    <n v="2020"/>
    <n v="40"/>
    <n v="40"/>
    <x v="2"/>
    <x v="4"/>
    <x v="5"/>
  </r>
  <r>
    <n v="1"/>
    <s v="七律"/>
    <s v="七言律诗"/>
    <s v="夏日病中对湖山"/>
    <n v="2023"/>
    <s v="⒏"/>
    <n v="8"/>
    <s v="AUG"/>
    <s v="Summer"/>
    <s v="2 - Summer"/>
    <n v="2020"/>
    <n v="56"/>
    <n v="56"/>
    <x v="10"/>
    <x v="15"/>
    <x v="5"/>
  </r>
  <r>
    <n v="3"/>
    <s v="七律"/>
    <s v="七言律诗"/>
    <s v="读如水意《战争》三部曲"/>
    <n v="2023"/>
    <s v="⒑"/>
    <n v="10"/>
    <s v="OCT"/>
    <s v="Autumn"/>
    <s v="3 - Autumn"/>
    <n v="2020"/>
    <n v="56"/>
    <n v="168"/>
    <x v="9"/>
    <x v="3"/>
    <x v="5"/>
  </r>
  <r>
    <n v="1"/>
    <s v="七律"/>
    <s v="七言律诗"/>
    <s v="读如水意《火力法则》"/>
    <n v="2023"/>
    <s v="⒓"/>
    <n v="12"/>
    <s v="DEC"/>
    <s v="Winter"/>
    <s v="4 - Winter"/>
    <n v="2020"/>
    <n v="112"/>
    <n v="112"/>
    <x v="9"/>
    <x v="3"/>
    <x v="5"/>
  </r>
  <r>
    <n v="1"/>
    <s v="古诗"/>
    <s v="七言"/>
    <s v="菜根谭集句"/>
    <n v="2023"/>
    <s v="⒓"/>
    <n v="12"/>
    <s v="DEC"/>
    <s v="Winter"/>
    <s v="4 - Winter"/>
    <n v="2020"/>
    <n v="672"/>
    <n v="672"/>
    <x v="9"/>
    <x v="3"/>
    <x v="5"/>
  </r>
  <r>
    <n v="1"/>
    <s v="短调"/>
    <s v="天净沙"/>
    <s v="旧城"/>
    <n v="2024"/>
    <s v="⒈"/>
    <n v="1"/>
    <s v="JAN"/>
    <s v="Winter"/>
    <s v="4 - Winter"/>
    <n v="2020"/>
    <n v="28"/>
    <n v="28"/>
    <x v="6"/>
    <x v="11"/>
    <x v="5"/>
  </r>
  <r>
    <n v="1"/>
    <s v="七律"/>
    <s v="七言律诗"/>
    <s v="飞简（寄周琳）"/>
    <n v="2024"/>
    <s v="⒉"/>
    <n v="2"/>
    <s v="FEB"/>
    <s v="Winter"/>
    <s v="4 - Winter"/>
    <n v="2020"/>
    <n v="56"/>
    <n v="56"/>
    <x v="5"/>
    <x v="15"/>
    <x v="5"/>
  </r>
  <r>
    <n v="2"/>
    <s v="七律"/>
    <s v="七言律诗"/>
    <s v="时间相对论"/>
    <n v="2024"/>
    <s v="⒊"/>
    <n v="3"/>
    <s v="MAR"/>
    <s v="Spring"/>
    <s v="1 - Spring"/>
    <n v="2020"/>
    <n v="56"/>
    <n v="112"/>
    <x v="11"/>
    <x v="3"/>
    <x v="5"/>
  </r>
  <r>
    <n v="5"/>
    <s v="五律"/>
    <s v="五言律诗"/>
    <s v="杂韵五篇"/>
    <n v="2024"/>
    <s v="⒊"/>
    <n v="3"/>
    <s v="MAR"/>
    <s v="Spring"/>
    <s v="1 - Spring"/>
    <n v="2020"/>
    <n v="40"/>
    <n v="200"/>
    <x v="11"/>
    <x v="15"/>
    <x v="5"/>
  </r>
  <r>
    <n v="1"/>
    <s v="七律"/>
    <s v="七言律诗"/>
    <s v="读书摘句"/>
    <n v="2024"/>
    <s v="⒎"/>
    <n v="7"/>
    <s v="JUL"/>
    <s v="Summer"/>
    <s v="2 - Summer"/>
    <n v="2020"/>
    <n v="56"/>
    <n v="56"/>
    <x v="9"/>
    <x v="3"/>
    <x v="5"/>
  </r>
  <r>
    <n v="3"/>
    <s v="双调"/>
    <s v="行香子"/>
    <s v="德国游"/>
    <n v="2024"/>
    <s v="⒐"/>
    <n v="9"/>
    <s v="SEP"/>
    <s v="Autumn"/>
    <s v="3 - Autumn"/>
    <n v="2020"/>
    <n v="66"/>
    <n v="198"/>
    <x v="6"/>
    <x v="16"/>
    <x v="5"/>
  </r>
  <r>
    <n v="1"/>
    <s v="五律"/>
    <s v="五言律诗"/>
    <s v="雲机"/>
    <n v="2024"/>
    <s v="⒑"/>
    <n v="10"/>
    <s v="OCT"/>
    <s v="Autumn"/>
    <s v="3 - Autumn"/>
    <n v="2020"/>
    <n v="80"/>
    <n v="80"/>
    <x v="2"/>
    <x v="16"/>
    <x v="5"/>
  </r>
  <r>
    <n v="2"/>
    <s v="七律"/>
    <s v="七言律诗"/>
    <s v="写意二首"/>
    <n v="2025"/>
    <s v="⒉"/>
    <n v="2"/>
    <s v="FEB"/>
    <s v="Winter"/>
    <s v="4 - Winter"/>
    <n v="2020"/>
    <n v="56"/>
    <n v="112"/>
    <x v="2"/>
    <x v="15"/>
    <x v="5"/>
  </r>
  <r>
    <n v="1"/>
    <s v="七律"/>
    <s v="七言律诗"/>
    <s v="新韵骊歌改自李宗盛词"/>
    <n v="2025"/>
    <s v="⒉"/>
    <n v="2"/>
    <s v="FEB"/>
    <s v="Winter"/>
    <s v="4 - Winter"/>
    <n v="2020"/>
    <n v="112"/>
    <n v="112"/>
    <x v="9"/>
    <x v="3"/>
    <x v="5"/>
  </r>
  <r>
    <n v="9"/>
    <s v="七律"/>
    <s v="七言律诗"/>
    <s v="新韵杂题＋电脑集句"/>
    <n v="2025"/>
    <s v="⒉"/>
    <n v="2"/>
    <s v="FEB"/>
    <s v="Winter"/>
    <s v="4 - Winter"/>
    <n v="2020"/>
    <n v="56"/>
    <n v="504"/>
    <x v="11"/>
    <x v="3"/>
    <x v="5"/>
  </r>
  <r>
    <n v="1"/>
    <s v="长调"/>
    <s v="水调歌头"/>
    <s v="道法鸿蒙"/>
    <n v="2025"/>
    <s v="⒉"/>
    <n v="2"/>
    <s v="FEB"/>
    <s v="Winter"/>
    <s v="4 - Winter"/>
    <n v="2020"/>
    <n v="95"/>
    <n v="95"/>
    <x v="11"/>
    <x v="3"/>
    <x v="5"/>
  </r>
  <r>
    <n v="1"/>
    <s v="长调"/>
    <s v="水调歌头"/>
    <s v="雲中阙"/>
    <n v="2025"/>
    <s v="⒉"/>
    <n v="2"/>
    <s v="FEB"/>
    <s v="Winter"/>
    <s v="4 - Winter"/>
    <n v="2020"/>
    <n v="95"/>
    <n v="95"/>
    <x v="2"/>
    <x v="11"/>
    <x v="5"/>
  </r>
  <r>
    <n v="1"/>
    <s v="五律"/>
    <s v="五言律诗"/>
    <s v="落仙"/>
    <n v="2025"/>
    <s v="⒋"/>
    <n v="4"/>
    <s v="APR"/>
    <s v="Spring"/>
    <s v="1 - Spring"/>
    <n v="2020"/>
    <n v="40"/>
    <n v="40"/>
    <x v="5"/>
    <x v="4"/>
    <x v="5"/>
  </r>
  <r>
    <n v="1"/>
    <s v="长调"/>
    <s v="满江红"/>
    <s v="游思杭州学士亭"/>
    <n v="2025"/>
    <s v="⒌"/>
    <n v="5"/>
    <s v="MAY"/>
    <s v="Spring"/>
    <s v="1 - Spring"/>
    <n v="2020"/>
    <n v="93"/>
    <n v="93"/>
    <x v="6"/>
    <x v="4"/>
    <x v="5"/>
  </r>
  <r>
    <n v="1"/>
    <s v="七律"/>
    <s v="七言律诗"/>
    <s v="墨西芝华湾"/>
    <n v="2025"/>
    <s v="⒍"/>
    <n v="6"/>
    <s v="JUN"/>
    <s v="Summer"/>
    <s v="2 - Summer"/>
    <n v="2020"/>
    <n v="56"/>
    <n v="56"/>
    <x v="6"/>
    <x v="17"/>
    <x v="5"/>
  </r>
  <r>
    <n v="1"/>
    <s v="长调"/>
    <s v="雨霖铃"/>
    <s v="雲网别踪"/>
    <n v="2025"/>
    <s v="⒎"/>
    <n v="7"/>
    <s v="JUL"/>
    <s v="Summer"/>
    <s v="2 - Summer"/>
    <n v="2020"/>
    <n v="103"/>
    <n v="103"/>
    <x v="11"/>
    <x v="3"/>
    <x v="5"/>
  </r>
  <r>
    <n v="1"/>
    <s v="长调"/>
    <s v="八声甘州"/>
    <s v="萨瓦纳"/>
    <n v="2025"/>
    <s v="⒎"/>
    <n v="7"/>
    <s v="JUL"/>
    <s v="Summer"/>
    <s v="2 - Summer"/>
    <n v="2020"/>
    <n v="97"/>
    <n v="97"/>
    <x v="6"/>
    <x v="11"/>
    <x v="5"/>
  </r>
  <r>
    <n v="2"/>
    <s v="七律"/>
    <s v="七言律诗"/>
    <s v="杂感"/>
    <n v="2025"/>
    <s v="⒎"/>
    <n v="7"/>
    <s v="JUL"/>
    <s v="Summer"/>
    <s v="2 - Summer"/>
    <n v="2020"/>
    <n v="112"/>
    <n v="224"/>
    <x v="11"/>
    <x v="15"/>
    <x v="5"/>
  </r>
  <r>
    <n v="1"/>
    <s v="七律"/>
    <s v="七言律诗"/>
    <s v="英诗研习心得"/>
    <n v="2025"/>
    <s v="⒎"/>
    <n v="7"/>
    <s v="JUL"/>
    <s v="Summer"/>
    <s v="2 - Summer"/>
    <n v="2020"/>
    <n v="112"/>
    <n v="112"/>
    <x v="9"/>
    <x v="3"/>
    <x v="5"/>
  </r>
  <r>
    <n v="1"/>
    <s v="七律"/>
    <s v="七言律诗"/>
    <s v="双韵联句"/>
    <n v="2025"/>
    <s v="⒏"/>
    <n v="8"/>
    <s v="AUG"/>
    <s v="Summer"/>
    <s v="2 - Summer"/>
    <n v="2020"/>
    <n v="112"/>
    <n v="112"/>
    <x v="4"/>
    <x v="3"/>
    <x v="5"/>
  </r>
  <r>
    <n v="1"/>
    <s v="双调"/>
    <s v="行香子"/>
    <s v="致友"/>
    <n v="2025"/>
    <s v="⒏"/>
    <n v="8"/>
    <s v="AUG"/>
    <s v="Summer"/>
    <s v="2 - Summer"/>
    <n v="2020"/>
    <n v="66"/>
    <n v="66"/>
    <x v="5"/>
    <x v="11"/>
    <x v="5"/>
  </r>
  <r>
    <n v="1"/>
    <s v="双调"/>
    <s v="临江仙"/>
    <s v="重忆"/>
    <n v="2025"/>
    <s v="⒐"/>
    <n v="9"/>
    <s v="SEP"/>
    <s v="Autumn"/>
    <s v="3 - Autumn"/>
    <n v="2020"/>
    <n v="60"/>
    <n v="60"/>
    <x v="5"/>
    <x v="1"/>
    <x v="5"/>
  </r>
  <r>
    <n v="1"/>
    <s v="长调"/>
    <s v="沁园春"/>
    <s v="读兵"/>
    <n v="2025"/>
    <s v="⒑"/>
    <n v="10"/>
    <s v="OCT"/>
    <s v="Autumn"/>
    <s v="3 - Autumn"/>
    <n v="2020"/>
    <n v="114"/>
    <n v="114"/>
    <x v="9"/>
    <x v="3"/>
    <x v="5"/>
  </r>
  <r>
    <n v="1"/>
    <s v="古诗"/>
    <s v="四言"/>
    <s v="赠黄老"/>
    <n v="2025"/>
    <s v="⒑"/>
    <n v="10"/>
    <s v="OCT"/>
    <s v="Autumn"/>
    <s v="3 - Autumn"/>
    <n v="2020"/>
    <n v="94"/>
    <n v="94"/>
    <x v="5"/>
    <x v="18"/>
    <x v="5"/>
  </r>
  <r>
    <n v="1"/>
    <s v="古诗"/>
    <s v="七言"/>
    <s v="病後"/>
    <n v="2025"/>
    <s v="⒒"/>
    <n v="11"/>
    <s v="NOV"/>
    <s v="Autumn"/>
    <s v="3 - Autumn"/>
    <n v="2020"/>
    <n v="56"/>
    <n v="56"/>
    <x v="10"/>
    <x v="15"/>
    <x v="5"/>
  </r>
  <r>
    <n v="1"/>
    <s v="七律"/>
    <s v="七言律诗"/>
    <s v="梦与仙友同翱"/>
    <n v="2025"/>
    <s v="⒓"/>
    <n v="12"/>
    <s v="DEC"/>
    <s v="Winter"/>
    <m/>
    <n v="2020"/>
    <n v="56"/>
    <n v="56"/>
    <x v="10"/>
    <x v="19"/>
    <x v="5"/>
  </r>
  <r>
    <n v="1"/>
    <s v="七律"/>
    <s v="七言律诗"/>
    <s v="大溪地游记"/>
    <n v="2025"/>
    <s v="⒓"/>
    <n v="12"/>
    <s v="DEC"/>
    <s v="Winter"/>
    <m/>
    <n v="2020"/>
    <n v="112"/>
    <n v="112"/>
    <x v="6"/>
    <x v="19"/>
    <x v="5"/>
  </r>
  <r>
    <n v="1"/>
    <s v="古诗"/>
    <s v="五言"/>
    <s v="维港晨光"/>
    <n v="2025"/>
    <s v="⒓"/>
    <n v="12"/>
    <s v="DEC"/>
    <s v="Winter"/>
    <m/>
    <n v="2020"/>
    <n v="40"/>
    <n v="40"/>
    <x v="6"/>
    <x v="4"/>
    <x v="5"/>
  </r>
  <r>
    <n v="2"/>
    <s v="七律"/>
    <s v="七言律诗"/>
    <s v="初春小住随笔"/>
    <n v="2026"/>
    <s v="⒊"/>
    <n v="3"/>
    <s v="MAR"/>
    <s v="Spring"/>
    <m/>
    <n v="2020"/>
    <n v="112"/>
    <n v="224"/>
    <x v="4"/>
    <x v="4"/>
    <x v="5"/>
  </r>
  <r>
    <n v="2"/>
    <s v="七律"/>
    <s v="七言绝句"/>
    <s v="旅途小记"/>
    <n v="2026"/>
    <s v="⒌"/>
    <n v="5"/>
    <s v="MAY"/>
    <s v="Spring"/>
    <m/>
    <n v="2020"/>
    <n v="28"/>
    <n v="56"/>
    <x v="6"/>
    <x v="4"/>
    <x v="5"/>
  </r>
  <r>
    <n v="1"/>
    <s v="五律"/>
    <s v="五言律诗"/>
    <s v="论毛词"/>
    <n v="2026"/>
    <s v="⒌"/>
    <n v="5"/>
    <s v="MAY"/>
    <s v="Spring"/>
    <m/>
    <n v="2020"/>
    <n v="40"/>
    <n v="40"/>
    <x v="7"/>
    <x v="15"/>
    <x v="5"/>
  </r>
  <r>
    <n v="1"/>
    <s v="七律"/>
    <s v="七言律诗"/>
    <s v="晨雨特纪"/>
    <n v="2026"/>
    <s v="⒍"/>
    <n v="6"/>
    <s v="JUN"/>
    <s v="Summer"/>
    <m/>
    <n v="2020"/>
    <n v="112"/>
    <n v="112"/>
    <x v="8"/>
    <x v="15"/>
    <x v="5"/>
  </r>
  <r>
    <n v="1"/>
    <s v="七律"/>
    <s v="七言律诗"/>
    <s v="论改革开放之中国"/>
    <n v="2026"/>
    <s v="⒎"/>
    <n v="7"/>
    <s v="JUL"/>
    <s v="Summer"/>
    <m/>
    <n v="2020"/>
    <n v="112"/>
    <n v="112"/>
    <x v="7"/>
    <x v="4"/>
    <x v="5"/>
  </r>
  <r>
    <n v="9"/>
    <s v="七律"/>
    <s v="七言律诗"/>
    <s v="新韵记梦九章附习对一首"/>
    <n v="2026"/>
    <s v="⒏"/>
    <n v="8"/>
    <s v="AUG"/>
    <s v="Summer"/>
    <m/>
    <n v="2020"/>
    <n v="56"/>
    <n v="504"/>
    <x v="10"/>
    <x v="15"/>
    <x v="5"/>
  </r>
  <r>
    <n v="1"/>
    <s v="古诗"/>
    <s v="五言"/>
    <s v="拟古"/>
    <n v="2026"/>
    <s v="⒏"/>
    <n v="8"/>
    <s v="AUG"/>
    <s v="Summer"/>
    <m/>
    <n v="2020"/>
    <n v="40"/>
    <n v="40"/>
    <x v="5"/>
    <x v="15"/>
    <x v="5"/>
  </r>
  <r>
    <n v="1"/>
    <s v="古诗"/>
    <s v="七言"/>
    <s v="网帖"/>
    <n v="2026"/>
    <n v="9"/>
    <n v="9"/>
    <s v="SEP"/>
    <s v="Autumn"/>
    <m/>
    <n v="2020"/>
    <n v="56"/>
    <n v="56"/>
    <x v="7"/>
    <x v="15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BA0C44-9338-1A48-AC4B-3FE114BEAE8E}" name="By-Category" cacheId="6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6" rowHeaderCaption="Category">
  <location ref="N1:O14" firstHeaderRow="1" firstDataRow="1" firstDataCol="1"/>
  <pivotFields count="16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 sortType="ascending">
      <items count="13">
        <item x="3"/>
        <item x="2"/>
        <item x="0"/>
        <item x="6"/>
        <item x="4"/>
        <item x="1"/>
        <item x="8"/>
        <item x="5"/>
        <item x="11"/>
        <item x="9"/>
        <item x="10"/>
        <item x="7"/>
        <item t="default"/>
      </items>
    </pivotField>
    <pivotField showAll="0"/>
    <pivotField showAll="0"/>
  </pivotFields>
  <rowFields count="1">
    <field x="13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" fld="0" baseField="0" baseItem="0"/>
  </dataFields>
  <formats count="7">
    <format dxfId="398">
      <pivotArea outline="0" collapsedLevelsAreSubtotals="1" fieldPosition="0"/>
    </format>
    <format dxfId="397">
      <pivotArea dataOnly="0" labelOnly="1" outline="0" axis="axisValues" fieldPosition="0"/>
    </format>
    <format dxfId="396">
      <pivotArea field="13" type="button" dataOnly="0" labelOnly="1" outline="0" axis="axisRow" fieldPosition="0"/>
    </format>
    <format dxfId="395">
      <pivotArea dataOnly="0" labelOnly="1" fieldPosition="0">
        <references count="1">
          <reference field="13" count="0"/>
        </references>
      </pivotArea>
    </format>
    <format dxfId="394">
      <pivotArea collapsedLevelsAreSubtotals="1" fieldPosition="0">
        <references count="1">
          <reference field="13" count="0"/>
        </references>
      </pivotArea>
    </format>
    <format dxfId="393">
      <pivotArea dataOnly="0" labelOnly="1" fieldPosition="0">
        <references count="1">
          <reference field="13" count="0"/>
        </references>
      </pivotArea>
    </format>
    <format dxfId="392">
      <pivotArea dataOnly="0" labelOnly="1" grandRow="1" outline="0" fieldPosition="0"/>
    </format>
  </formats>
  <chartFormats count="1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7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3" count="1" selected="0">
            <x v="8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3" count="1" selected="0">
            <x v="9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3" count="1" selected="0">
            <x v="10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3" count="1" selected="0">
            <x v="11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13" count="1" selected="0">
            <x v="6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13" count="1" selected="0">
            <x v="5"/>
          </reference>
        </references>
      </pivotArea>
    </chartFormat>
    <chartFormat chart="0" format="9">
      <pivotArea type="data" outline="0" fieldPosition="0">
        <references count="2">
          <reference field="4294967294" count="1" selected="0">
            <x v="0"/>
          </reference>
          <reference field="13" count="1" selected="0">
            <x v="4"/>
          </reference>
        </references>
      </pivotArea>
    </chartFormat>
    <chartFormat chart="0" format="10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0" format="11">
      <pivotArea type="data" outline="0" fieldPosition="0">
        <references count="2">
          <reference field="4294967294" count="1" selected="0">
            <x v="0"/>
          </reference>
          <reference field="13" count="1" selected="0">
            <x v="2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0"/>
          </reference>
          <reference field="1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7EEA68A-D3A9-754D-A584-A4C5EF06BE96}" name="By-Months" cacheId="33" dataOnRows="1" applyNumberFormats="0" applyBorderFormats="0" applyFontFormats="0" applyPatternFormats="0" applyAlignmentFormats="0" applyWidthHeightFormats="1" dataCaption="Data" updatedVersion="8" minRefreshableVersion="3" showMemberPropertyTips="0" useAutoFormatting="1" itemPrintTitles="1" createdVersion="8" indent="0" compact="0" compactData="0" gridDropZones="1">
  <location ref="H9:I23" firstHeaderRow="2" firstDataRow="2" firstDataCol="1"/>
  <pivotFields count="11">
    <pivotField dataField="1"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 sortType="ascending">
      <items count="13">
        <item x="6"/>
        <item x="4"/>
        <item x="10"/>
        <item x="0"/>
        <item x="5"/>
        <item x="8"/>
        <item x="11"/>
        <item x="2"/>
        <item x="1"/>
        <item x="3"/>
        <item x="7"/>
        <item x="9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</pivotFields>
  <rowFields count="1">
    <field x="7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By Months" fld="0" baseField="0" baseItem="0"/>
  </dataFields>
  <formats count="7">
    <format dxfId="405">
      <pivotArea type="all" dataOnly="0" outline="0" fieldPosition="0"/>
    </format>
    <format dxfId="404">
      <pivotArea outline="0" collapsedLevelsAreSubtotals="1" fieldPosition="0"/>
    </format>
    <format dxfId="403">
      <pivotArea type="origin" dataOnly="0" labelOnly="1" outline="0" fieldPosition="0"/>
    </format>
    <format dxfId="402">
      <pivotArea field="7" type="button" dataOnly="0" labelOnly="1" outline="0" axis="axisRow" fieldPosition="0"/>
    </format>
    <format dxfId="401">
      <pivotArea dataOnly="0" labelOnly="1" outline="0" fieldPosition="0">
        <references count="1">
          <reference field="7" count="0"/>
        </references>
      </pivotArea>
    </format>
    <format dxfId="400">
      <pivotArea dataOnly="0" labelOnly="1" grandRow="1" outline="0" fieldPosition="0"/>
    </format>
    <format dxfId="399">
      <pivotArea type="topRight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298E08-ECA5-624D-8D8F-6BEBE4B0A6B0}" name="By-Years" cacheId="49" applyNumberFormats="0" applyBorderFormats="0" applyFontFormats="0" applyPatternFormats="0" applyAlignmentFormats="0" applyWidthHeightFormats="1" dataCaption="Data" updatedVersion="8" minRefreshableVersion="3" showMemberPropertyTips="0" useAutoFormatting="1" itemPrintTitles="1" createdVersion="8" indent="0" compact="0" compactData="0" gridDropZones="1" chartFormat="13">
  <location ref="H26:I34" firstHeaderRow="2" firstDataRow="2" firstDataCol="1"/>
  <pivotFields count="13">
    <pivotField dataField="1"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>
      <items count="7">
        <item x="0"/>
        <item x="1"/>
        <item x="2"/>
        <item x="3"/>
        <item x="4"/>
        <item x="5"/>
        <item t="default"/>
      </items>
    </pivotField>
    <pivotField compact="0" outline="0" subtotalTop="0" showAll="0" defaultSubtotal="0"/>
    <pivotField compact="0" outline="0" showAll="0" includeNewItemsInFilter="1"/>
  </pivotFields>
  <rowFields count="1">
    <field x="1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By Years" fld="0" baseField="0" baseItem="0"/>
  </dataFields>
  <formats count="7">
    <format dxfId="412">
      <pivotArea type="all" dataOnly="0" outline="0" fieldPosition="0"/>
    </format>
    <format dxfId="411">
      <pivotArea outline="0" collapsedLevelsAreSubtotals="1" fieldPosition="0"/>
    </format>
    <format dxfId="410">
      <pivotArea type="origin" dataOnly="0" labelOnly="1" outline="0" fieldPosition="0"/>
    </format>
    <format dxfId="409">
      <pivotArea field="10" type="button" dataOnly="0" labelOnly="1" outline="0" axis="axisRow" fieldPosition="0"/>
    </format>
    <format dxfId="408">
      <pivotArea dataOnly="0" labelOnly="1" outline="0" fieldPosition="0">
        <references count="1">
          <reference field="10" count="0"/>
        </references>
      </pivotArea>
    </format>
    <format dxfId="407">
      <pivotArea dataOnly="0" labelOnly="1" grandRow="1" outline="0" fieldPosition="0"/>
    </format>
    <format dxfId="406">
      <pivotArea type="topRight" dataOnly="0" labelOnly="1" outline="0" fieldPosition="0"/>
    </format>
  </formats>
  <chartFormats count="7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0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0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0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0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0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10" count="1" selected="0">
            <x v="5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9C695D-B988-2848-AB4B-982C5A192C83}" name="By-Form" cacheId="49" applyNumberFormats="0" applyBorderFormats="0" applyFontFormats="0" applyPatternFormats="0" applyAlignmentFormats="0" applyWidthHeightFormats="1" dataCaption="Data" errorCaption="0" showError="1" missingCaption="0" updatedVersion="8" minRefreshableVersion="3" showMemberPropertyTips="0" useAutoFormatting="1" itemPrintTitles="1" createdVersion="8" indent="0" compact="0" compactData="0" gridDropZones="1" chartFormat="13">
  <location ref="K1:L11" firstHeaderRow="2" firstDataRow="2" firstDataCol="1"/>
  <pivotFields count="13">
    <pivotField dataField="1" compact="0" outline="0" showAll="0" includeNewItemsInFilter="1"/>
    <pivotField axis="axisRow" compact="0" outline="0" showAll="0" includeNewItemsInFilter="1" sortType="ascending">
      <items count="9">
        <item x="4"/>
        <item x="0"/>
        <item x="7"/>
        <item x="1"/>
        <item x="2"/>
        <item x="3"/>
        <item x="5"/>
        <item x="6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ubtotalTop="0" showAll="0" defaultSubtotal="0"/>
    <pivotField compact="0" outline="0" showAll="0" includeNewItemsInFilter="1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By Form" fld="0" baseField="0" baseItem="0"/>
  </dataFields>
  <formats count="12">
    <format dxfId="424">
      <pivotArea type="all" dataOnly="0" outline="0" fieldPosition="0"/>
    </format>
    <format dxfId="423">
      <pivotArea outline="0" fieldPosition="0"/>
    </format>
    <format dxfId="422">
      <pivotArea type="topRight" dataOnly="0" labelOnly="1" outline="0" fieldPosition="0"/>
    </format>
    <format dxfId="421">
      <pivotArea outline="0" fieldPosition="0"/>
    </format>
    <format dxfId="420">
      <pivotArea type="topRight" dataOnly="0" labelOnly="1" outline="0" fieldPosition="0"/>
    </format>
    <format dxfId="419">
      <pivotArea type="all" dataOnly="0" outline="0" fieldPosition="0"/>
    </format>
    <format dxfId="418">
      <pivotArea outline="0" collapsedLevelsAreSubtotals="1" fieldPosition="0"/>
    </format>
    <format dxfId="417">
      <pivotArea type="origin" dataOnly="0" labelOnly="1" outline="0" fieldPosition="0"/>
    </format>
    <format dxfId="416">
      <pivotArea field="1" type="button" dataOnly="0" labelOnly="1" outline="0" axis="axisRow" fieldPosition="0"/>
    </format>
    <format dxfId="415">
      <pivotArea dataOnly="0" labelOnly="1" outline="0" fieldPosition="0">
        <references count="1">
          <reference field="1" count="0"/>
        </references>
      </pivotArea>
    </format>
    <format dxfId="414">
      <pivotArea dataOnly="0" labelOnly="1" grandRow="1" outline="0" fieldPosition="0"/>
    </format>
    <format dxfId="413">
      <pivotArea type="topRight" dataOnly="0" labelOnly="1" outline="0" fieldPosition="0"/>
    </format>
  </format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01090CF-828B-D340-9619-D99CD26FABDE}" name="Group-By-Year" cacheId="33" dataOnRows="1" applyNumberFormats="0" applyBorderFormats="0" applyFontFormats="0" applyPatternFormats="0" applyAlignmentFormats="0" applyWidthHeightFormats="1" dataCaption="Data" updatedVersion="8" minRefreshableVersion="3" showMemberPropertyTips="0" useAutoFormatting="1" itemPrintTitles="1" createdVersion="8" indent="0" compact="0" compactData="0" gridDropZones="1" chartFormat="10">
  <location ref="E1:F44" firstHeaderRow="2" firstDataRow="2" firstDataCol="1"/>
  <pivotFields count="11">
    <pivotField dataField="1"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</pivotFields>
  <rowFields count="1">
    <field x="4"/>
  </rowFields>
  <rowItems count="4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 t="grand">
      <x/>
    </i>
  </rowItems>
  <colItems count="1">
    <i/>
  </colItems>
  <dataFields count="1">
    <dataField name="Group By Year" fld="0" baseField="0" baseItem="0"/>
  </dataFields>
  <formats count="3">
    <format dxfId="427">
      <pivotArea type="all" dataOnly="0" outline="0" fieldPosition="0"/>
    </format>
    <format dxfId="426">
      <pivotArea type="origin" dataOnly="0" labelOnly="1" outline="0" fieldPosition="0"/>
    </format>
    <format dxfId="425">
      <pivotArea type="all" dataOnly="0" outline="0" fieldPosition="0"/>
    </format>
  </formats>
  <chartFormats count="4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4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4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5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4" count="1" selected="0">
            <x v="6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4" count="1" selected="0">
            <x v="7"/>
          </reference>
        </references>
      </pivotArea>
    </chartFormat>
    <chartFormat chart="0" format="9">
      <pivotArea type="data" outline="0" fieldPosition="0">
        <references count="2">
          <reference field="4294967294" count="1" selected="0">
            <x v="0"/>
          </reference>
          <reference field="4" count="1" selected="0">
            <x v="8"/>
          </reference>
        </references>
      </pivotArea>
    </chartFormat>
    <chartFormat chart="0" format="10">
      <pivotArea type="data" outline="0" fieldPosition="0">
        <references count="2">
          <reference field="4294967294" count="1" selected="0">
            <x v="0"/>
          </reference>
          <reference field="4" count="1" selected="0">
            <x v="9"/>
          </reference>
        </references>
      </pivotArea>
    </chartFormat>
    <chartFormat chart="0" format="11">
      <pivotArea type="data" outline="0" fieldPosition="0">
        <references count="2">
          <reference field="4294967294" count="1" selected="0">
            <x v="0"/>
          </reference>
          <reference field="4" count="1" selected="0">
            <x v="10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0"/>
          </reference>
          <reference field="4" count="1" selected="0">
            <x v="11"/>
          </reference>
        </references>
      </pivotArea>
    </chartFormat>
    <chartFormat chart="0" format="13">
      <pivotArea type="data" outline="0" fieldPosition="0">
        <references count="2">
          <reference field="4294967294" count="1" selected="0">
            <x v="0"/>
          </reference>
          <reference field="4" count="1" selected="0">
            <x v="12"/>
          </reference>
        </references>
      </pivotArea>
    </chartFormat>
    <chartFormat chart="0" format="14">
      <pivotArea type="data" outline="0" fieldPosition="0">
        <references count="2">
          <reference field="4294967294" count="1" selected="0">
            <x v="0"/>
          </reference>
          <reference field="4" count="1" selected="0">
            <x v="13"/>
          </reference>
        </references>
      </pivotArea>
    </chartFormat>
    <chartFormat chart="0" format="15">
      <pivotArea type="data" outline="0" fieldPosition="0">
        <references count="2">
          <reference field="4294967294" count="1" selected="0">
            <x v="0"/>
          </reference>
          <reference field="4" count="1" selected="0">
            <x v="14"/>
          </reference>
        </references>
      </pivotArea>
    </chartFormat>
    <chartFormat chart="0" format="16">
      <pivotArea type="data" outline="0" fieldPosition="0">
        <references count="2">
          <reference field="4294967294" count="1" selected="0">
            <x v="0"/>
          </reference>
          <reference field="4" count="1" selected="0">
            <x v="15"/>
          </reference>
        </references>
      </pivotArea>
    </chartFormat>
    <chartFormat chart="0" format="17">
      <pivotArea type="data" outline="0" fieldPosition="0">
        <references count="2">
          <reference field="4294967294" count="1" selected="0">
            <x v="0"/>
          </reference>
          <reference field="4" count="1" selected="0">
            <x v="16"/>
          </reference>
        </references>
      </pivotArea>
    </chartFormat>
    <chartFormat chart="0" format="18">
      <pivotArea type="data" outline="0" fieldPosition="0">
        <references count="2">
          <reference field="4294967294" count="1" selected="0">
            <x v="0"/>
          </reference>
          <reference field="4" count="1" selected="0">
            <x v="17"/>
          </reference>
        </references>
      </pivotArea>
    </chartFormat>
    <chartFormat chart="0" format="19">
      <pivotArea type="data" outline="0" fieldPosition="0">
        <references count="2">
          <reference field="4294967294" count="1" selected="0">
            <x v="0"/>
          </reference>
          <reference field="4" count="1" selected="0">
            <x v="18"/>
          </reference>
        </references>
      </pivotArea>
    </chartFormat>
    <chartFormat chart="0" format="20">
      <pivotArea type="data" outline="0" fieldPosition="0">
        <references count="2">
          <reference field="4294967294" count="1" selected="0">
            <x v="0"/>
          </reference>
          <reference field="4" count="1" selected="0">
            <x v="19"/>
          </reference>
        </references>
      </pivotArea>
    </chartFormat>
    <chartFormat chart="0" format="21">
      <pivotArea type="data" outline="0" fieldPosition="0">
        <references count="2">
          <reference field="4294967294" count="1" selected="0">
            <x v="0"/>
          </reference>
          <reference field="4" count="1" selected="0">
            <x v="20"/>
          </reference>
        </references>
      </pivotArea>
    </chartFormat>
    <chartFormat chart="0" format="22">
      <pivotArea type="data" outline="0" fieldPosition="0">
        <references count="2">
          <reference field="4294967294" count="1" selected="0">
            <x v="0"/>
          </reference>
          <reference field="4" count="1" selected="0">
            <x v="21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4" count="1" selected="0">
            <x v="22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4" count="1" selected="0">
            <x v="23"/>
          </reference>
        </references>
      </pivotArea>
    </chartFormat>
    <chartFormat chart="0" format="25">
      <pivotArea type="data" outline="0" fieldPosition="0">
        <references count="2">
          <reference field="4294967294" count="1" selected="0">
            <x v="0"/>
          </reference>
          <reference field="4" count="1" selected="0">
            <x v="24"/>
          </reference>
        </references>
      </pivotArea>
    </chartFormat>
    <chartFormat chart="0" format="26">
      <pivotArea type="data" outline="0" fieldPosition="0">
        <references count="2">
          <reference field="4294967294" count="1" selected="0">
            <x v="0"/>
          </reference>
          <reference field="4" count="1" selected="0">
            <x v="25"/>
          </reference>
        </references>
      </pivotArea>
    </chartFormat>
    <chartFormat chart="0" format="27">
      <pivotArea type="data" outline="0" fieldPosition="0">
        <references count="2">
          <reference field="4294967294" count="1" selected="0">
            <x v="0"/>
          </reference>
          <reference field="4" count="1" selected="0">
            <x v="26"/>
          </reference>
        </references>
      </pivotArea>
    </chartFormat>
    <chartFormat chart="0" format="28">
      <pivotArea type="data" outline="0" fieldPosition="0">
        <references count="2">
          <reference field="4294967294" count="1" selected="0">
            <x v="0"/>
          </reference>
          <reference field="4" count="1" selected="0">
            <x v="27"/>
          </reference>
        </references>
      </pivotArea>
    </chartFormat>
    <chartFormat chart="0" format="29">
      <pivotArea type="data" outline="0" fieldPosition="0">
        <references count="2">
          <reference field="4294967294" count="1" selected="0">
            <x v="0"/>
          </reference>
          <reference field="4" count="1" selected="0">
            <x v="28"/>
          </reference>
        </references>
      </pivotArea>
    </chartFormat>
    <chartFormat chart="0" format="30">
      <pivotArea type="data" outline="0" fieldPosition="0">
        <references count="2">
          <reference field="4294967294" count="1" selected="0">
            <x v="0"/>
          </reference>
          <reference field="4" count="1" selected="0">
            <x v="29"/>
          </reference>
        </references>
      </pivotArea>
    </chartFormat>
    <chartFormat chart="0" format="31">
      <pivotArea type="data" outline="0" fieldPosition="0">
        <references count="2">
          <reference field="4294967294" count="1" selected="0">
            <x v="0"/>
          </reference>
          <reference field="4" count="1" selected="0">
            <x v="30"/>
          </reference>
        </references>
      </pivotArea>
    </chartFormat>
    <chartFormat chart="0" format="32">
      <pivotArea type="data" outline="0" fieldPosition="0">
        <references count="2">
          <reference field="4294967294" count="1" selected="0">
            <x v="0"/>
          </reference>
          <reference field="4" count="1" selected="0">
            <x v="31"/>
          </reference>
        </references>
      </pivotArea>
    </chartFormat>
    <chartFormat chart="0" format="33">
      <pivotArea type="data" outline="0" fieldPosition="0">
        <references count="2">
          <reference field="4294967294" count="1" selected="0">
            <x v="0"/>
          </reference>
          <reference field="4" count="1" selected="0">
            <x v="32"/>
          </reference>
        </references>
      </pivotArea>
    </chartFormat>
    <chartFormat chart="0" format="34">
      <pivotArea type="data" outline="0" fieldPosition="0">
        <references count="2">
          <reference field="4294967294" count="1" selected="0">
            <x v="0"/>
          </reference>
          <reference field="4" count="1" selected="0">
            <x v="33"/>
          </reference>
        </references>
      </pivotArea>
    </chartFormat>
    <chartFormat chart="0" format="35">
      <pivotArea type="data" outline="0" fieldPosition="0">
        <references count="2">
          <reference field="4294967294" count="1" selected="0">
            <x v="0"/>
          </reference>
          <reference field="4" count="1" selected="0">
            <x v="34"/>
          </reference>
        </references>
      </pivotArea>
    </chartFormat>
    <chartFormat chart="0" format="36">
      <pivotArea type="data" outline="0" fieldPosition="0">
        <references count="2">
          <reference field="4294967294" count="1" selected="0">
            <x v="0"/>
          </reference>
          <reference field="4" count="1" selected="0">
            <x v="35"/>
          </reference>
        </references>
      </pivotArea>
    </chartFormat>
    <chartFormat chart="0" format="37">
      <pivotArea type="data" outline="0" fieldPosition="0">
        <references count="2">
          <reference field="4294967294" count="1" selected="0">
            <x v="0"/>
          </reference>
          <reference field="4" count="1" selected="0">
            <x v="36"/>
          </reference>
        </references>
      </pivotArea>
    </chartFormat>
    <chartFormat chart="0" format="38">
      <pivotArea type="data" outline="0" fieldPosition="0">
        <references count="2">
          <reference field="4294967294" count="1" selected="0">
            <x v="0"/>
          </reference>
          <reference field="4" count="1" selected="0">
            <x v="37"/>
          </reference>
        </references>
      </pivotArea>
    </chartFormat>
    <chartFormat chart="0" format="39">
      <pivotArea type="data" outline="0" fieldPosition="0">
        <references count="2">
          <reference field="4294967294" count="1" selected="0">
            <x v="0"/>
          </reference>
          <reference field="4" count="1" selected="0">
            <x v="38"/>
          </reference>
        </references>
      </pivotArea>
    </chartFormat>
    <chartFormat chart="0" format="40">
      <pivotArea type="data" outline="0" fieldPosition="0">
        <references count="2">
          <reference field="4294967294" count="1" selected="0">
            <x v="0"/>
          </reference>
          <reference field="4" count="1" selected="0">
            <x v="39"/>
          </reference>
        </references>
      </pivotArea>
    </chartFormat>
    <chartFormat chart="0" format="41">
      <pivotArea type="data" outline="0" fieldPosition="0">
        <references count="2">
          <reference field="4294967294" count="1" selected="0">
            <x v="0"/>
          </reference>
          <reference field="4" count="1" selected="0">
            <x v="40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1DCD8D6-C0C7-F843-9A37-13DE146C67F2}" name="PivotTable1" cacheId="6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9" rowHeaderCaption="Loc">
  <location ref="H37:I44" firstHeaderRow="1" firstDataRow="1" firstDataCol="1"/>
  <pivotFields count="16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7">
        <item x="0"/>
        <item x="1"/>
        <item x="2"/>
        <item x="3"/>
        <item x="4"/>
        <item x="5"/>
        <item t="default"/>
      </items>
    </pivotField>
  </pivotFields>
  <rowFields count="1">
    <field x="15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" fld="0" baseField="0" baseItem="0"/>
  </dataFields>
  <formats count="6">
    <format dxfId="433">
      <pivotArea type="all" dataOnly="0" outline="0" fieldPosition="0"/>
    </format>
    <format dxfId="432">
      <pivotArea outline="0" collapsedLevelsAreSubtotals="1" fieldPosition="0"/>
    </format>
    <format dxfId="431">
      <pivotArea field="15" type="button" dataOnly="0" labelOnly="1" outline="0" axis="axisRow" fieldPosition="0"/>
    </format>
    <format dxfId="430">
      <pivotArea dataOnly="0" labelOnly="1" fieldPosition="0">
        <references count="1">
          <reference field="15" count="0"/>
        </references>
      </pivotArea>
    </format>
    <format dxfId="429">
      <pivotArea dataOnly="0" labelOnly="1" grandRow="1" outline="0" fieldPosition="0"/>
    </format>
    <format dxfId="428">
      <pivotArea dataOnly="0" labelOnly="1" outline="0" axis="axisValues" fieldPosition="0"/>
    </format>
  </formats>
  <chartFormats count="6">
    <chartFormat chart="0" format="1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5">
      <pivotArea type="data" outline="0" fieldPosition="0">
        <references count="2">
          <reference field="4294967294" count="1" selected="0">
            <x v="0"/>
          </reference>
          <reference field="15" count="1" selected="0">
            <x v="5"/>
          </reference>
        </references>
      </pivotArea>
    </chartFormat>
    <chartFormat chart="0" format="16">
      <pivotArea type="data" outline="0" fieldPosition="0">
        <references count="2">
          <reference field="4294967294" count="1" selected="0">
            <x v="0"/>
          </reference>
          <reference field="15" count="1" selected="0">
            <x v="0"/>
          </reference>
        </references>
      </pivotArea>
    </chartFormat>
    <chartFormat chart="0" format="17">
      <pivotArea type="data" outline="0" fieldPosition="0">
        <references count="2">
          <reference field="4294967294" count="1" selected="0">
            <x v="0"/>
          </reference>
          <reference field="15" count="1" selected="0">
            <x v="1"/>
          </reference>
        </references>
      </pivotArea>
    </chartFormat>
    <chartFormat chart="0" format="18">
      <pivotArea type="data" outline="0" fieldPosition="0">
        <references count="2">
          <reference field="4294967294" count="1" selected="0">
            <x v="0"/>
          </reference>
          <reference field="15" count="1" selected="0">
            <x v="2"/>
          </reference>
        </references>
      </pivotArea>
    </chartFormat>
    <chartFormat chart="0" format="19">
      <pivotArea type="data" outline="0" fieldPosition="0">
        <references count="2">
          <reference field="4294967294" count="1" selected="0">
            <x v="0"/>
          </reference>
          <reference field="15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8136368-CA53-924C-9E08-78EDF50584C2}" name="PivotTable2" cacheId="6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6" rowHeaderCaption="Category">
  <location ref="N21:O34" firstHeaderRow="1" firstDataRow="1" firstDataCol="1"/>
  <pivotFields count="16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axis="axisRow" showAll="0">
      <items count="13">
        <item x="3"/>
        <item x="2"/>
        <item x="0"/>
        <item x="6"/>
        <item x="4"/>
        <item x="1"/>
        <item x="8"/>
        <item x="5"/>
        <item x="11"/>
        <item x="9"/>
        <item x="10"/>
        <item x="7"/>
        <item t="default"/>
      </items>
    </pivotField>
    <pivotField showAll="0"/>
    <pivotField showAll="0"/>
  </pivotFields>
  <rowFields count="1">
    <field x="13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Words" fld="12" baseField="0" baseItem="0"/>
  </dataFields>
  <formats count="4">
    <format dxfId="437">
      <pivotArea dataOnly="0" labelOnly="1" fieldPosition="0">
        <references count="1">
          <reference field="13" count="0"/>
        </references>
      </pivotArea>
    </format>
    <format dxfId="436">
      <pivotArea collapsedLevelsAreSubtotals="1" fieldPosition="0">
        <references count="1">
          <reference field="13" count="0"/>
        </references>
      </pivotArea>
    </format>
    <format dxfId="435">
      <pivotArea collapsedLevelsAreSubtotals="1" fieldPosition="0">
        <references count="1">
          <reference field="13" count="0"/>
        </references>
      </pivotArea>
    </format>
    <format dxfId="434">
      <pivotArea grandRow="1" outline="0" collapsedLevelsAreSubtotals="1" fieldPosition="0"/>
    </format>
  </formats>
  <chartFormats count="1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3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3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3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3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3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13" count="1" selected="0">
            <x v="5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13" count="1" selected="0">
            <x v="6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13" count="1" selected="0">
            <x v="7"/>
          </reference>
        </references>
      </pivotArea>
    </chartFormat>
    <chartFormat chart="0" format="9">
      <pivotArea type="data" outline="0" fieldPosition="0">
        <references count="2">
          <reference field="4294967294" count="1" selected="0">
            <x v="0"/>
          </reference>
          <reference field="13" count="1" selected="0">
            <x v="8"/>
          </reference>
        </references>
      </pivotArea>
    </chartFormat>
    <chartFormat chart="0" format="10">
      <pivotArea type="data" outline="0" fieldPosition="0">
        <references count="2">
          <reference field="4294967294" count="1" selected="0">
            <x v="0"/>
          </reference>
          <reference field="13" count="1" selected="0">
            <x v="9"/>
          </reference>
        </references>
      </pivotArea>
    </chartFormat>
    <chartFormat chart="0" format="11">
      <pivotArea type="data" outline="0" fieldPosition="0">
        <references count="2">
          <reference field="4294967294" count="1" selected="0">
            <x v="0"/>
          </reference>
          <reference field="13" count="1" selected="0">
            <x v="10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0"/>
          </reference>
          <reference field="13" count="1" selected="0">
            <x v="1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F95238-843C-C046-A0D2-BEBA07F9EE8B}" name="Count-Words" cacheId="49" dataOnRows="1" applyNumberFormats="0" applyBorderFormats="0" applyFontFormats="0" applyPatternFormats="0" applyAlignmentFormats="0" applyWidthHeightFormats="1" dataCaption="Data" updatedVersion="8" minRefreshableVersion="3" showMemberPropertyTips="0" useAutoFormatting="1" itemPrintTitles="1" createdVersion="8" indent="0" compact="0" compactData="0" gridDropZones="1" chartFormat="13">
  <location ref="K13:L23" firstHeaderRow="2" firstDataRow="2" firstDataCol="1"/>
  <pivotFields count="13">
    <pivotField compact="0" outline="0" showAll="0" includeNewItemsInFilter="1"/>
    <pivotField axis="axisRow" compact="0" outline="0" showAll="0" includeNewItemsInFilter="1" sortType="ascending">
      <items count="9">
        <item x="4"/>
        <item x="0"/>
        <item x="7"/>
        <item x="1"/>
        <item x="2"/>
        <item x="3"/>
        <item x="5"/>
        <item x="6"/>
        <item t="default"/>
      </items>
    </pivotField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ubtotalTop="0" showAll="0" defaultSubtotal="0"/>
    <pivotField dataField="1" compact="0" outline="0" showAll="0" includeNewItemsInFilter="1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Words" fld="12" baseField="0" baseItem="0"/>
  </dataFields>
  <formats count="12">
    <format dxfId="449">
      <pivotArea type="all" dataOnly="0" outline="0" fieldPosition="0"/>
    </format>
    <format dxfId="448">
      <pivotArea outline="0" fieldPosition="0"/>
    </format>
    <format dxfId="447">
      <pivotArea type="topRight" dataOnly="0" labelOnly="1" outline="0" fieldPosition="0"/>
    </format>
    <format dxfId="446">
      <pivotArea outline="0" fieldPosition="0"/>
    </format>
    <format dxfId="445">
      <pivotArea type="topRight" dataOnly="0" labelOnly="1" outline="0" fieldPosition="0"/>
    </format>
    <format dxfId="444">
      <pivotArea type="all" dataOnly="0" outline="0" fieldPosition="0"/>
    </format>
    <format dxfId="443">
      <pivotArea outline="0" collapsedLevelsAreSubtotals="1" fieldPosition="0"/>
    </format>
    <format dxfId="442">
      <pivotArea type="origin" dataOnly="0" labelOnly="1" outline="0" fieldPosition="0"/>
    </format>
    <format dxfId="441">
      <pivotArea field="1" type="button" dataOnly="0" labelOnly="1" outline="0" axis="axisRow" fieldPosition="0"/>
    </format>
    <format dxfId="440">
      <pivotArea dataOnly="0" labelOnly="1" outline="0" fieldPosition="0">
        <references count="1">
          <reference field="1" count="0"/>
        </references>
      </pivotArea>
    </format>
    <format dxfId="439">
      <pivotArea dataOnly="0" labelOnly="1" grandRow="1" outline="0" fieldPosition="0"/>
    </format>
    <format dxfId="438">
      <pivotArea type="topRight" dataOnly="0" labelOnly="1" outline="0" fieldPosition="0"/>
    </format>
  </formats>
  <chartFormats count="8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1" count="1" selected="0">
            <x v="5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1" count="1" selected="0">
            <x v="7"/>
          </reference>
        </references>
      </pivotArea>
    </chartFormat>
  </chart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52A6FA-C504-7D45-9BD5-8B2836E5CECA}" name="Year-Month" cacheId="49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Year / Month" colHeaderCaption="Count">
  <location ref="A1:C44" firstHeaderRow="1" firstDataRow="2" firstDataCol="1"/>
  <pivotFields count="13">
    <pivotField dataField="1" showAll="0">
      <items count="9">
        <item x="1"/>
        <item x="0"/>
        <item x="2"/>
        <item x="6"/>
        <item x="4"/>
        <item x="3"/>
        <item x="7"/>
        <item x="5"/>
        <item t="default"/>
      </items>
    </pivotField>
    <pivotField showAll="0"/>
    <pivotField showAll="0"/>
    <pivotField showAll="0"/>
    <pivotField axis="axisRow" showAll="0">
      <items count="42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sd="0" x="16"/>
        <item sd="0" x="17"/>
        <item sd="0" x="18"/>
        <item sd="0" x="19"/>
        <item sd="0" x="20"/>
        <item sd="0" x="21"/>
        <item sd="0" x="22"/>
        <item sd="0" x="23"/>
        <item sd="0" x="24"/>
        <item sd="0" x="25"/>
        <item sd="0" x="26"/>
        <item sd="0" x="27"/>
        <item sd="0" x="28"/>
        <item sd="0" x="29"/>
        <item sd="0" x="30"/>
        <item sd="0" x="31"/>
        <item sd="0" x="32"/>
        <item sd="0" x="33"/>
        <item sd="0" x="34"/>
        <item sd="0" x="35"/>
        <item sd="0" x="36"/>
        <item sd="0" x="37"/>
        <item sd="0" x="38"/>
        <item sd="0" x="39"/>
        <item sd="0" x="40"/>
        <item t="default"/>
      </items>
    </pivotField>
    <pivotField showAll="0"/>
    <pivotField axis="axisRow" showAll="0">
      <items count="13">
        <item x="6"/>
        <item x="4"/>
        <item x="10"/>
        <item x="0"/>
        <item x="5"/>
        <item x="8"/>
        <item x="11"/>
        <item x="2"/>
        <item x="1"/>
        <item x="3"/>
        <item x="7"/>
        <item x="9"/>
        <item t="default"/>
      </items>
    </pivotField>
    <pivotField showAll="0"/>
    <pivotField subtotalTop="0" showAll="0" defaultSubtotal="0"/>
    <pivotField subtotalTop="0" showAll="0" defaultSubtotal="0"/>
    <pivotField subtotalTop="0" showAll="0" defaultSubtotal="0"/>
    <pivotField subtotalTop="0" showAll="0" defaultSubtotal="0"/>
    <pivotField dataField="1" subtotalTop="0" showAll="0" defaultSubtotal="0"/>
  </pivotFields>
  <rowFields count="2">
    <field x="4"/>
    <field x="6"/>
  </rowFields>
  <rowItems count="4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" fld="0" baseField="0" baseItem="0"/>
    <dataField name="Words" fld="12" baseField="0" baseItem="0"/>
  </dataFields>
  <formats count="58">
    <format dxfId="507">
      <pivotArea type="all" dataOnly="0" outline="0" collapsedLevelsAreSubtotals="1" fieldPosition="0"/>
    </format>
    <format dxfId="506">
      <pivotArea outline="0" collapsedLevelsAreSubtotals="1" fieldPosition="0"/>
    </format>
    <format dxfId="505">
      <pivotArea type="origin" dataOnly="0" labelOnly="1" outline="0" fieldPosition="0"/>
    </format>
    <format dxfId="504">
      <pivotArea field="0" type="button" dataOnly="0" labelOnly="1" outline="0"/>
    </format>
    <format dxfId="503">
      <pivotArea type="topRight" dataOnly="0" labelOnly="1" outline="0" fieldPosition="0"/>
    </format>
    <format dxfId="502">
      <pivotArea field="4" type="button" dataOnly="0" labelOnly="1" outline="0" axis="axisRow" fieldPosition="0"/>
    </format>
    <format dxfId="501">
      <pivotArea dataOnly="0" labelOnly="1" fieldPosition="0">
        <references count="1">
          <reference field="4" count="0"/>
        </references>
      </pivotArea>
    </format>
    <format dxfId="500">
      <pivotArea dataOnly="0" labelOnly="1" grandRow="1" outline="0" fieldPosition="0"/>
    </format>
    <format dxfId="499">
      <pivotArea dataOnly="0" labelOnly="1" fieldPosition="0">
        <references count="2">
          <reference field="4" count="1" selected="0">
            <x v="0"/>
          </reference>
          <reference field="6" count="2">
            <x v="3"/>
            <x v="8"/>
          </reference>
        </references>
      </pivotArea>
    </format>
    <format dxfId="498">
      <pivotArea dataOnly="0" labelOnly="1" fieldPosition="0">
        <references count="2">
          <reference field="4" count="1" selected="0">
            <x v="1"/>
          </reference>
          <reference field="6" count="1">
            <x v="7"/>
          </reference>
        </references>
      </pivotArea>
    </format>
    <format dxfId="497">
      <pivotArea dataOnly="0" labelOnly="1" fieldPosition="0">
        <references count="2">
          <reference field="4" count="1" selected="0">
            <x v="2"/>
          </reference>
          <reference field="6" count="2">
            <x v="8"/>
            <x v="9"/>
          </reference>
        </references>
      </pivotArea>
    </format>
    <format dxfId="496">
      <pivotArea dataOnly="0" labelOnly="1" fieldPosition="0">
        <references count="2">
          <reference field="4" count="1" selected="0">
            <x v="3"/>
          </reference>
          <reference field="6" count="3">
            <x v="1"/>
            <x v="3"/>
            <x v="4"/>
          </reference>
        </references>
      </pivotArea>
    </format>
    <format dxfId="495">
      <pivotArea dataOnly="0" labelOnly="1" fieldPosition="0">
        <references count="2">
          <reference field="4" count="1" selected="0">
            <x v="4"/>
          </reference>
          <reference field="6" count="2">
            <x v="1"/>
            <x v="7"/>
          </reference>
        </references>
      </pivotArea>
    </format>
    <format dxfId="494">
      <pivotArea dataOnly="0" labelOnly="1" fieldPosition="0">
        <references count="2">
          <reference field="4" count="1" selected="0">
            <x v="5"/>
          </reference>
          <reference field="6" count="3">
            <x v="0"/>
            <x v="1"/>
            <x v="7"/>
          </reference>
        </references>
      </pivotArea>
    </format>
    <format dxfId="493">
      <pivotArea dataOnly="0" labelOnly="1" fieldPosition="0">
        <references count="2">
          <reference field="4" count="1" selected="0">
            <x v="6"/>
          </reference>
          <reference field="6" count="2">
            <x v="9"/>
            <x v="10"/>
          </reference>
        </references>
      </pivotArea>
    </format>
    <format dxfId="492">
      <pivotArea dataOnly="0" labelOnly="1" fieldPosition="0">
        <references count="2">
          <reference field="4" count="1" selected="0">
            <x v="7"/>
          </reference>
          <reference field="6" count="2">
            <x v="1"/>
            <x v="7"/>
          </reference>
        </references>
      </pivotArea>
    </format>
    <format dxfId="491">
      <pivotArea dataOnly="0" labelOnly="1" fieldPosition="0">
        <references count="2">
          <reference field="4" count="1" selected="0">
            <x v="8"/>
          </reference>
          <reference field="6" count="1">
            <x v="5"/>
          </reference>
        </references>
      </pivotArea>
    </format>
    <format dxfId="490">
      <pivotArea dataOnly="0" labelOnly="1" fieldPosition="0">
        <references count="2">
          <reference field="4" count="1" selected="0">
            <x v="9"/>
          </reference>
          <reference field="6" count="2">
            <x v="0"/>
            <x v="11"/>
          </reference>
        </references>
      </pivotArea>
    </format>
    <format dxfId="489">
      <pivotArea dataOnly="0" labelOnly="1" fieldPosition="0">
        <references count="2">
          <reference field="4" count="1" selected="0">
            <x v="10"/>
          </reference>
          <reference field="6" count="1">
            <x v="1"/>
          </reference>
        </references>
      </pivotArea>
    </format>
    <format dxfId="488">
      <pivotArea dataOnly="0" labelOnly="1" fieldPosition="0">
        <references count="2">
          <reference field="4" count="1" selected="0">
            <x v="11"/>
          </reference>
          <reference field="6" count="1">
            <x v="2"/>
          </reference>
        </references>
      </pivotArea>
    </format>
    <format dxfId="487">
      <pivotArea dataOnly="0" labelOnly="1" fieldPosition="0">
        <references count="2">
          <reference field="4" count="1" selected="0">
            <x v="12"/>
          </reference>
          <reference field="6" count="4">
            <x v="2"/>
            <x v="9"/>
            <x v="10"/>
            <x v="11"/>
          </reference>
        </references>
      </pivotArea>
    </format>
    <format dxfId="486">
      <pivotArea dataOnly="0" labelOnly="1" fieldPosition="0">
        <references count="2">
          <reference field="4" count="1" selected="0">
            <x v="13"/>
          </reference>
          <reference field="6" count="6">
            <x v="0"/>
            <x v="1"/>
            <x v="2"/>
            <x v="8"/>
            <x v="9"/>
            <x v="10"/>
          </reference>
        </references>
      </pivotArea>
    </format>
    <format dxfId="485">
      <pivotArea dataOnly="0" labelOnly="1" fieldPosition="0">
        <references count="2">
          <reference field="4" count="1" selected="0">
            <x v="14"/>
          </reference>
          <reference field="6" count="2">
            <x v="2"/>
            <x v="3"/>
          </reference>
        </references>
      </pivotArea>
    </format>
    <format dxfId="484">
      <pivotArea dataOnly="0" labelOnly="1" fieldPosition="0">
        <references count="2">
          <reference field="4" count="1" selected="0">
            <x v="15"/>
          </reference>
          <reference field="6" count="1">
            <x v="2"/>
          </reference>
        </references>
      </pivotArea>
    </format>
    <format dxfId="483">
      <pivotArea dataOnly="0" labelOnly="1" fieldPosition="0">
        <references count="2">
          <reference field="4" count="1" selected="0">
            <x v="16"/>
          </reference>
          <reference field="6" count="1">
            <x v="8"/>
          </reference>
        </references>
      </pivotArea>
    </format>
    <format dxfId="482">
      <pivotArea dataOnly="0" labelOnly="1" fieldPosition="0">
        <references count="2">
          <reference field="4" count="1" selected="0">
            <x v="17"/>
          </reference>
          <reference field="6" count="1">
            <x v="8"/>
          </reference>
        </references>
      </pivotArea>
    </format>
    <format dxfId="481">
      <pivotArea dataOnly="0" labelOnly="1" fieldPosition="0">
        <references count="2">
          <reference field="4" count="1" selected="0">
            <x v="18"/>
          </reference>
          <reference field="6" count="1">
            <x v="2"/>
          </reference>
        </references>
      </pivotArea>
    </format>
    <format dxfId="480">
      <pivotArea dataOnly="0" labelOnly="1" fieldPosition="0">
        <references count="2">
          <reference field="4" count="1" selected="0">
            <x v="19"/>
          </reference>
          <reference field="6" count="2">
            <x v="3"/>
            <x v="4"/>
          </reference>
        </references>
      </pivotArea>
    </format>
    <format dxfId="479">
      <pivotArea dataOnly="0" labelOnly="1" fieldPosition="0">
        <references count="2">
          <reference field="4" count="1" selected="0">
            <x v="20"/>
          </reference>
          <reference field="6" count="4">
            <x v="1"/>
            <x v="2"/>
            <x v="5"/>
            <x v="11"/>
          </reference>
        </references>
      </pivotArea>
    </format>
    <format dxfId="478">
      <pivotArea dataOnly="0" labelOnly="1" fieldPosition="0">
        <references count="2">
          <reference field="4" count="1" selected="0">
            <x v="21"/>
          </reference>
          <reference field="6" count="2">
            <x v="4"/>
            <x v="5"/>
          </reference>
        </references>
      </pivotArea>
    </format>
    <format dxfId="477">
      <pivotArea dataOnly="0" labelOnly="1" fieldPosition="0">
        <references count="2">
          <reference field="4" count="1" selected="0">
            <x v="22"/>
          </reference>
          <reference field="6" count="3">
            <x v="0"/>
            <x v="8"/>
            <x v="11"/>
          </reference>
        </references>
      </pivotArea>
    </format>
    <format dxfId="476">
      <pivotArea dataOnly="0" labelOnly="1" fieldPosition="0">
        <references count="2">
          <reference field="4" count="1" selected="0">
            <x v="23"/>
          </reference>
          <reference field="6" count="3">
            <x v="0"/>
            <x v="8"/>
            <x v="11"/>
          </reference>
        </references>
      </pivotArea>
    </format>
    <format dxfId="475">
      <pivotArea dataOnly="0" labelOnly="1" fieldPosition="0">
        <references count="2">
          <reference field="4" count="1" selected="0">
            <x v="24"/>
          </reference>
          <reference field="6" count="5">
            <x v="0"/>
            <x v="1"/>
            <x v="7"/>
            <x v="8"/>
            <x v="9"/>
          </reference>
        </references>
      </pivotArea>
    </format>
    <format dxfId="474">
      <pivotArea dataOnly="0" labelOnly="1" fieldPosition="0">
        <references count="2">
          <reference field="4" count="1" selected="0">
            <x v="25"/>
          </reference>
          <reference field="6" count="5">
            <x v="0"/>
            <x v="1"/>
            <x v="5"/>
            <x v="8"/>
            <x v="9"/>
          </reference>
        </references>
      </pivotArea>
    </format>
    <format dxfId="473">
      <pivotArea dataOnly="0" labelOnly="1" fieldPosition="0">
        <references count="2">
          <reference field="4" count="1" selected="0">
            <x v="26"/>
          </reference>
          <reference field="6" count="2">
            <x v="5"/>
            <x v="9"/>
          </reference>
        </references>
      </pivotArea>
    </format>
    <format dxfId="472">
      <pivotArea dataOnly="0" labelOnly="1" fieldPosition="0">
        <references count="2">
          <reference field="4" count="1" selected="0">
            <x v="27"/>
          </reference>
          <reference field="6" count="1">
            <x v="10"/>
          </reference>
        </references>
      </pivotArea>
    </format>
    <format dxfId="471">
      <pivotArea dataOnly="0" labelOnly="1" fieldPosition="0">
        <references count="2">
          <reference field="4" count="1" selected="0">
            <x v="28"/>
          </reference>
          <reference field="6" count="7">
            <x v="1"/>
            <x v="2"/>
            <x v="3"/>
            <x v="5"/>
            <x v="6"/>
            <x v="8"/>
            <x v="10"/>
          </reference>
        </references>
      </pivotArea>
    </format>
    <format dxfId="470">
      <pivotArea dataOnly="0" labelOnly="1" fieldPosition="0">
        <references count="2">
          <reference field="4" count="1" selected="0">
            <x v="29"/>
          </reference>
          <reference field="6" count="3">
            <x v="0"/>
            <x v="1"/>
            <x v="2"/>
          </reference>
        </references>
      </pivotArea>
    </format>
    <format dxfId="469">
      <pivotArea dataOnly="0" labelOnly="1" fieldPosition="0">
        <references count="2">
          <reference field="4" count="1" selected="0">
            <x v="30"/>
          </reference>
          <reference field="6" count="3">
            <x v="2"/>
            <x v="3"/>
            <x v="4"/>
          </reference>
        </references>
      </pivotArea>
    </format>
    <format dxfId="468">
      <pivotArea dataOnly="0" labelOnly="1" fieldPosition="0">
        <references count="2">
          <reference field="4" count="1" selected="0">
            <x v="31"/>
          </reference>
          <reference field="6" count="3">
            <x v="8"/>
            <x v="9"/>
            <x v="10"/>
          </reference>
        </references>
      </pivotArea>
    </format>
    <format dxfId="467">
      <pivotArea dataOnly="0" labelOnly="1" fieldPosition="0">
        <references count="2">
          <reference field="4" count="1" selected="0">
            <x v="32"/>
          </reference>
          <reference field="6" count="1">
            <x v="5"/>
          </reference>
        </references>
      </pivotArea>
    </format>
    <format dxfId="466">
      <pivotArea dataOnly="0" labelOnly="1" fieldPosition="0">
        <references count="2">
          <reference field="4" count="1" selected="0">
            <x v="33"/>
          </reference>
          <reference field="6" count="1">
            <x v="11"/>
          </reference>
        </references>
      </pivotArea>
    </format>
    <format dxfId="465">
      <pivotArea dataOnly="0" labelOnly="1" fieldPosition="0">
        <references count="2">
          <reference field="4" count="1" selected="0">
            <x v="34"/>
          </reference>
          <reference field="6" count="3">
            <x v="7"/>
            <x v="10"/>
            <x v="11"/>
          </reference>
        </references>
      </pivotArea>
    </format>
    <format dxfId="464">
      <pivotArea dataOnly="0" labelOnly="1" fieldPosition="0">
        <references count="2">
          <reference field="4" count="1" selected="0">
            <x v="35"/>
          </reference>
          <reference field="6" count="10">
            <x v="0"/>
            <x v="1"/>
            <x v="2"/>
            <x v="3"/>
            <x v="5"/>
            <x v="6"/>
            <x v="7"/>
            <x v="8"/>
            <x v="9"/>
            <x v="10"/>
          </reference>
        </references>
      </pivotArea>
    </format>
    <format dxfId="463">
      <pivotArea dataOnly="0" labelOnly="1" fieldPosition="0">
        <references count="2">
          <reference field="4" count="1" selected="0">
            <x v="36"/>
          </reference>
          <reference field="6" count="6">
            <x v="3"/>
            <x v="4"/>
            <x v="6"/>
            <x v="8"/>
            <x v="9"/>
            <x v="10"/>
          </reference>
        </references>
      </pivotArea>
    </format>
    <format dxfId="462">
      <pivotArea dataOnly="0" labelOnly="1" fieldPosition="0">
        <references count="2">
          <reference field="4" count="1" selected="0">
            <x v="37"/>
          </reference>
          <reference field="6" count="8">
            <x v="0"/>
            <x v="1"/>
            <x v="2"/>
            <x v="5"/>
            <x v="6"/>
            <x v="7"/>
            <x v="9"/>
            <x v="11"/>
          </reference>
        </references>
      </pivotArea>
    </format>
    <format dxfId="461">
      <pivotArea dataOnly="0" labelOnly="1" fieldPosition="0">
        <references count="2">
          <reference field="4" count="1" selected="0">
            <x v="38"/>
          </reference>
          <reference field="6" count="6">
            <x v="0"/>
            <x v="1"/>
            <x v="2"/>
            <x v="6"/>
            <x v="8"/>
            <x v="9"/>
          </reference>
        </references>
      </pivotArea>
    </format>
    <format dxfId="460">
      <pivotArea dataOnly="0" labelOnly="1" fieldPosition="0">
        <references count="2">
          <reference field="4" count="1" selected="0">
            <x v="39"/>
          </reference>
          <reference field="6" count="9">
            <x v="1"/>
            <x v="3"/>
            <x v="4"/>
            <x v="5"/>
            <x v="6"/>
            <x v="7"/>
            <x v="8"/>
            <x v="9"/>
            <x v="10"/>
          </reference>
        </references>
      </pivotArea>
    </format>
    <format dxfId="459">
      <pivotArea dataOnly="0" labelOnly="1" grandCol="1" outline="0" fieldPosition="0"/>
    </format>
    <format dxfId="458">
      <pivotArea type="all" dataOnly="0" outline="0" fieldPosition="0"/>
    </format>
    <format dxfId="457">
      <pivotArea outline="0" collapsedLevelsAreSubtotals="1" fieldPosition="0"/>
    </format>
    <format dxfId="456">
      <pivotArea type="origin" dataOnly="0" labelOnly="1" outline="0" fieldPosition="0"/>
    </format>
    <format dxfId="455">
      <pivotArea field="-2" type="button" dataOnly="0" labelOnly="1" outline="0" axis="axisCol" fieldPosition="0"/>
    </format>
    <format dxfId="454">
      <pivotArea type="topRight" dataOnly="0" labelOnly="1" outline="0" fieldPosition="0"/>
    </format>
    <format dxfId="453">
      <pivotArea field="4" type="button" dataOnly="0" labelOnly="1" outline="0" axis="axisRow" fieldPosition="0"/>
    </format>
    <format dxfId="452">
      <pivotArea dataOnly="0" labelOnly="1" fieldPosition="0">
        <references count="1">
          <reference field="4" count="0"/>
        </references>
      </pivotArea>
    </format>
    <format dxfId="451">
      <pivotArea dataOnly="0" labelOnly="1" grandRow="1" outline="0" fieldPosition="0"/>
    </format>
    <format dxfId="45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FA82BE6-9813-1F4B-9090-9548BB5B2FB7}" name="By-Seasons" cacheId="33" dataOnRows="1" applyNumberFormats="0" applyBorderFormats="0" applyFontFormats="0" applyPatternFormats="0" applyAlignmentFormats="0" applyWidthHeightFormats="1" dataCaption="Data" updatedVersion="8" minRefreshableVersion="3" showMemberPropertyTips="0" useAutoFormatting="1" itemPrintTitles="1" createdVersion="8" indent="0" compact="0" compactData="0" gridDropZones="1">
  <location ref="H1:I7" firstHeaderRow="2" firstDataRow="2" firstDataCol="1"/>
  <pivotFields count="11">
    <pivotField dataField="1"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compact="0" outline="0" showAll="0" includeNewItemsInFilter="1"/>
    <pivotField axis="axisRow" compact="0" outline="0" showAll="0" includeNewItemsInFilter="1" sortType="ascending">
      <items count="5">
        <item x="3"/>
        <item x="0"/>
        <item x="2"/>
        <item x="1"/>
        <item t="default"/>
      </items>
    </pivotField>
    <pivotField compact="0" outline="0" showAll="0" includeNewItemsInFilter="1"/>
    <pivotField compact="0" outline="0" showAll="0" includeNewItemsInFilter="1"/>
  </pivotFields>
  <rowFields count="1">
    <field x="8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By Seasons" fld="0" baseField="0" baseItem="0"/>
  </dataFields>
  <formats count="7">
    <format dxfId="514">
      <pivotArea type="all" dataOnly="0" outline="0" fieldPosition="0"/>
    </format>
    <format dxfId="513">
      <pivotArea outline="0" collapsedLevelsAreSubtotals="1" fieldPosition="0"/>
    </format>
    <format dxfId="512">
      <pivotArea type="origin" dataOnly="0" labelOnly="1" outline="0" fieldPosition="0"/>
    </format>
    <format dxfId="511">
      <pivotArea field="8" type="button" dataOnly="0" labelOnly="1" outline="0" axis="axisRow" fieldPosition="0"/>
    </format>
    <format dxfId="510">
      <pivotArea dataOnly="0" labelOnly="1" outline="0" fieldPosition="0">
        <references count="1">
          <reference field="8" count="0"/>
        </references>
      </pivotArea>
    </format>
    <format dxfId="509">
      <pivotArea dataOnly="0" labelOnly="1" grandRow="1" outline="0" fieldPosition="0"/>
    </format>
    <format dxfId="508">
      <pivotArea type="topRight" dataOnly="0" labelOnly="1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87C15C-4A35-D24D-8CF5-BC5F89B42DB1}" name="PivotTable3" cacheId="6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 rowHeaderCaption="Site">
  <location ref="K26:L47" firstHeaderRow="1" firstDataRow="1" firstDataCol="1"/>
  <pivotFields count="16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21">
        <item x="0"/>
        <item x="1"/>
        <item x="5"/>
        <item x="6"/>
        <item x="8"/>
        <item x="15"/>
        <item x="3"/>
        <item x="12"/>
        <item x="18"/>
        <item x="9"/>
        <item x="4"/>
        <item x="2"/>
        <item x="10"/>
        <item x="16"/>
        <item x="7"/>
        <item x="17"/>
        <item x="14"/>
        <item x="13"/>
        <item x="19"/>
        <item x="11"/>
        <item t="default"/>
      </items>
    </pivotField>
    <pivotField showAll="0"/>
  </pivotFields>
  <rowFields count="1">
    <field x="14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Items count="1">
    <i/>
  </colItems>
  <dataFields count="1">
    <dataField name="Sum" fld="0" baseField="0" baseItem="0"/>
  </dataFields>
  <formats count="6">
    <format dxfId="520">
      <pivotArea type="all" dataOnly="0" outline="0" fieldPosition="0"/>
    </format>
    <format dxfId="519">
      <pivotArea outline="0" collapsedLevelsAreSubtotals="1" fieldPosition="0"/>
    </format>
    <format dxfId="518">
      <pivotArea field="14" type="button" dataOnly="0" labelOnly="1" outline="0" axis="axisRow" fieldPosition="0"/>
    </format>
    <format dxfId="517">
      <pivotArea dataOnly="0" labelOnly="1" fieldPosition="0">
        <references count="1">
          <reference field="14" count="0"/>
        </references>
      </pivotArea>
    </format>
    <format dxfId="516">
      <pivotArea dataOnly="0" labelOnly="1" grandRow="1" outline="0" fieldPosition="0"/>
    </format>
    <format dxfId="515">
      <pivotArea dataOnly="0" labelOnly="1" outline="0" axis="axisValues" fieldPosition="0"/>
    </format>
  </formats>
  <chartFormats count="2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14" count="1" selected="0">
            <x v="0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14" count="1" selected="0">
            <x v="1"/>
          </reference>
        </references>
      </pivotArea>
    </chartFormat>
    <chartFormat chart="0" format="3">
      <pivotArea type="data" outline="0" fieldPosition="0">
        <references count="2">
          <reference field="4294967294" count="1" selected="0">
            <x v="0"/>
          </reference>
          <reference field="14" count="1" selected="0">
            <x v="2"/>
          </reference>
        </references>
      </pivotArea>
    </chartFormat>
    <chartFormat chart="0" format="4">
      <pivotArea type="data" outline="0" fieldPosition="0">
        <references count="2">
          <reference field="4294967294" count="1" selected="0">
            <x v="0"/>
          </reference>
          <reference field="14" count="1" selected="0">
            <x v="3"/>
          </reference>
        </references>
      </pivotArea>
    </chartFormat>
    <chartFormat chart="0" format="5">
      <pivotArea type="data" outline="0" fieldPosition="0">
        <references count="2">
          <reference field="4294967294" count="1" selected="0">
            <x v="0"/>
          </reference>
          <reference field="14" count="1" selected="0">
            <x v="4"/>
          </reference>
        </references>
      </pivotArea>
    </chartFormat>
    <chartFormat chart="0" format="6">
      <pivotArea type="data" outline="0" fieldPosition="0">
        <references count="2">
          <reference field="4294967294" count="1" selected="0">
            <x v="0"/>
          </reference>
          <reference field="14" count="1" selected="0">
            <x v="5"/>
          </reference>
        </references>
      </pivotArea>
    </chartFormat>
    <chartFormat chart="0" format="7">
      <pivotArea type="data" outline="0" fieldPosition="0">
        <references count="2">
          <reference field="4294967294" count="1" selected="0">
            <x v="0"/>
          </reference>
          <reference field="14" count="1" selected="0">
            <x v="6"/>
          </reference>
        </references>
      </pivotArea>
    </chartFormat>
    <chartFormat chart="0" format="8">
      <pivotArea type="data" outline="0" fieldPosition="0">
        <references count="2">
          <reference field="4294967294" count="1" selected="0">
            <x v="0"/>
          </reference>
          <reference field="14" count="1" selected="0">
            <x v="7"/>
          </reference>
        </references>
      </pivotArea>
    </chartFormat>
    <chartFormat chart="0" format="9">
      <pivotArea type="data" outline="0" fieldPosition="0">
        <references count="2">
          <reference field="4294967294" count="1" selected="0">
            <x v="0"/>
          </reference>
          <reference field="14" count="1" selected="0">
            <x v="8"/>
          </reference>
        </references>
      </pivotArea>
    </chartFormat>
    <chartFormat chart="0" format="10">
      <pivotArea type="data" outline="0" fieldPosition="0">
        <references count="2">
          <reference field="4294967294" count="1" selected="0">
            <x v="0"/>
          </reference>
          <reference field="14" count="1" selected="0">
            <x v="9"/>
          </reference>
        </references>
      </pivotArea>
    </chartFormat>
    <chartFormat chart="0" format="11">
      <pivotArea type="data" outline="0" fieldPosition="0">
        <references count="2">
          <reference field="4294967294" count="1" selected="0">
            <x v="0"/>
          </reference>
          <reference field="14" count="1" selected="0">
            <x v="10"/>
          </reference>
        </references>
      </pivotArea>
    </chartFormat>
    <chartFormat chart="0" format="12">
      <pivotArea type="data" outline="0" fieldPosition="0">
        <references count="2">
          <reference field="4294967294" count="1" selected="0">
            <x v="0"/>
          </reference>
          <reference field="14" count="1" selected="0">
            <x v="11"/>
          </reference>
        </references>
      </pivotArea>
    </chartFormat>
    <chartFormat chart="0" format="13">
      <pivotArea type="data" outline="0" fieldPosition="0">
        <references count="2">
          <reference field="4294967294" count="1" selected="0">
            <x v="0"/>
          </reference>
          <reference field="14" count="1" selected="0">
            <x v="12"/>
          </reference>
        </references>
      </pivotArea>
    </chartFormat>
    <chartFormat chart="0" format="14">
      <pivotArea type="data" outline="0" fieldPosition="0">
        <references count="2">
          <reference field="4294967294" count="1" selected="0">
            <x v="0"/>
          </reference>
          <reference field="14" count="1" selected="0">
            <x v="13"/>
          </reference>
        </references>
      </pivotArea>
    </chartFormat>
    <chartFormat chart="0" format="15">
      <pivotArea type="data" outline="0" fieldPosition="0">
        <references count="2">
          <reference field="4294967294" count="1" selected="0">
            <x v="0"/>
          </reference>
          <reference field="14" count="1" selected="0">
            <x v="14"/>
          </reference>
        </references>
      </pivotArea>
    </chartFormat>
    <chartFormat chart="0" format="16">
      <pivotArea type="data" outline="0" fieldPosition="0">
        <references count="2">
          <reference field="4294967294" count="1" selected="0">
            <x v="0"/>
          </reference>
          <reference field="14" count="1" selected="0">
            <x v="15"/>
          </reference>
        </references>
      </pivotArea>
    </chartFormat>
    <chartFormat chart="0" format="17">
      <pivotArea type="data" outline="0" fieldPosition="0">
        <references count="2">
          <reference field="4294967294" count="1" selected="0">
            <x v="0"/>
          </reference>
          <reference field="14" count="1" selected="0">
            <x v="16"/>
          </reference>
        </references>
      </pivotArea>
    </chartFormat>
    <chartFormat chart="0" format="18">
      <pivotArea type="data" outline="0" fieldPosition="0">
        <references count="2">
          <reference field="4294967294" count="1" selected="0">
            <x v="0"/>
          </reference>
          <reference field="14" count="1" selected="0">
            <x v="17"/>
          </reference>
        </references>
      </pivotArea>
    </chartFormat>
    <chartFormat chart="0" format="19">
      <pivotArea type="data" outline="0" fieldPosition="0">
        <references count="2">
          <reference field="4294967294" count="1" selected="0">
            <x v="0"/>
          </reference>
          <reference field="14" count="1" selected="0">
            <x v="18"/>
          </reference>
        </references>
      </pivotArea>
    </chartFormat>
    <chartFormat chart="0" format="20">
      <pivotArea type="data" outline="0" fieldPosition="0">
        <references count="2">
          <reference field="4294967294" count="1" selected="0">
            <x v="0"/>
          </reference>
          <reference field="14" count="1" selected="0">
            <x v="19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01739CA-7CCB-814D-AFCE-2F9252251B02}" name="Table2" displayName="Table2" ref="A1:S226" totalsRowShown="0" headerRowDxfId="543" dataDxfId="541" headerRowBorderDxfId="542" tableBorderDxfId="540">
  <autoFilter ref="A1:S226" xr:uid="{86B275AE-6530-5B41-A027-3888EA2F5AE5}"/>
  <tableColumns count="19">
    <tableColumn id="1" xr3:uid="{00000000-0010-0000-0100-000001000000}" name="#" dataDxfId="539"/>
    <tableColumn id="2" xr3:uid="{00000000-0010-0000-0100-000002000000}" name="分类" dataDxfId="538"/>
    <tableColumn id="3" xr3:uid="{00000000-0010-0000-0100-000003000000}" name="格体" dataDxfId="537"/>
    <tableColumn id="4" xr3:uid="{00000000-0010-0000-0100-000004000000}" name="标题" dataDxfId="536"/>
    <tableColumn id="5" xr3:uid="{00000000-0010-0000-0100-000005000000}" name="年" dataDxfId="535"/>
    <tableColumn id="6" xr3:uid="{00000000-0010-0000-0100-000006000000}" name="月份" dataDxfId="534"/>
    <tableColumn id="7" xr3:uid="{00000000-0010-0000-0100-000007000000}" name="月" dataDxfId="533"/>
    <tableColumn id="8" xr3:uid="{00000000-0010-0000-0100-000008000000}" name="Month" dataDxfId="532"/>
    <tableColumn id="9" xr3:uid="{00000000-0010-0000-0100-000009000000}" name="Season" dataDxfId="531">
      <calculatedColumnFormula>LOOKUP(G2,{1,3,6,9,12},{"Winter","Spring","Summer","Autumn","Winter"})</calculatedColumnFormula>
    </tableColumn>
    <tableColumn id="10" xr3:uid="{00000000-0010-0000-0100-00000A000000}" name="S#" dataDxfId="530"/>
    <tableColumn id="11" xr3:uid="{00000000-0010-0000-0100-00000B000000}" name="Years" dataDxfId="529">
      <calculatedColumnFormula>ROUNDDOWN(E2/10,0)*10</calculatedColumnFormula>
    </tableColumn>
    <tableColumn id="12" xr3:uid="{00000000-0010-0000-0100-00000C000000}" name="格字" dataDxfId="528"/>
    <tableColumn id="13" xr3:uid="{00000000-0010-0000-0100-00000D000000}" name="字数" dataDxfId="527"/>
    <tableColumn id="15" xr3:uid="{27789468-F940-0349-9C98-B43E504FD70F}" name="Status" dataDxfId="526"/>
    <tableColumn id="16" xr3:uid="{392F8DD4-8D6A-CB40-935B-BEFAB3C3767D}" name="Site" dataDxfId="525"/>
    <tableColumn id="14" xr3:uid="{00000000-0010-0000-0100-00000E000000}" name="Loc" dataDxfId="524"/>
    <tableColumn id="19" xr3:uid="{3E9DE8AC-A70C-1F48-ABA6-4BD050362522}" name="Tag" dataDxfId="523"/>
    <tableColumn id="17" xr3:uid="{9D555E21-12FB-C444-8277-D1A72037FA92}" name="Date" dataDxfId="522"/>
    <tableColumn id="18" xr3:uid="{9CEA459C-9135-F04C-8A17-8A7037B3E83E}" name="ID" dataDxfId="5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B69F2-C8BE-654D-BEFE-84F8C6670F72}">
  <dimension ref="A1:T226"/>
  <sheetViews>
    <sheetView tabSelected="1" zoomScale="125" zoomScaleNormal="125" zoomScaleSheetLayoutView="125" workbookViewId="0">
      <pane xSplit="2" ySplit="1" topLeftCell="C204" activePane="bottomRight" state="frozen"/>
      <selection pane="topRight" activeCell="C1" sqref="C1"/>
      <selection pane="bottomLeft" activeCell="A2" sqref="A2"/>
      <selection pane="bottomRight"/>
    </sheetView>
  </sheetViews>
  <sheetFormatPr baseColWidth="10" defaultRowHeight="25" customHeight="1"/>
  <cols>
    <col min="1" max="1" width="5.83203125" style="2" customWidth="1"/>
    <col min="2" max="2" width="7.83203125" style="2" customWidth="1"/>
    <col min="3" max="3" width="10.83203125" style="4"/>
    <col min="4" max="4" width="30.83203125" style="4" customWidth="1"/>
    <col min="5" max="5" width="5.83203125" style="2" customWidth="1"/>
    <col min="6" max="6" width="6.83203125" style="2" customWidth="1"/>
    <col min="7" max="7" width="5.83203125" style="2" customWidth="1"/>
    <col min="8" max="8" width="8.33203125" style="2" customWidth="1"/>
    <col min="9" max="9" width="8.83203125" style="2" customWidth="1"/>
    <col min="10" max="10" width="10.83203125" style="2" hidden="1" customWidth="1"/>
    <col min="11" max="11" width="7.33203125" style="2" customWidth="1"/>
    <col min="12" max="13" width="5.83203125" style="2" customWidth="1"/>
    <col min="14" max="14" width="8.1640625" style="5" customWidth="1"/>
    <col min="16" max="16" width="8.83203125" style="5" customWidth="1"/>
    <col min="17" max="17" width="10.83203125" style="2" bestFit="1" customWidth="1"/>
    <col min="18" max="18" width="13.83203125" style="5" bestFit="1" customWidth="1"/>
    <col min="19" max="19" width="13.83203125" style="49" bestFit="1" customWidth="1"/>
    <col min="20" max="20" width="12.6640625" style="47" bestFit="1" customWidth="1"/>
    <col min="21" max="16384" width="10.83203125" style="5"/>
  </cols>
  <sheetData>
    <row r="1" spans="1:20" s="3" customFormat="1" ht="25" customHeight="1">
      <c r="A1" s="14" t="s">
        <v>12</v>
      </c>
      <c r="B1" s="15" t="s">
        <v>83</v>
      </c>
      <c r="C1" s="16" t="s">
        <v>84</v>
      </c>
      <c r="D1" s="16" t="s">
        <v>85</v>
      </c>
      <c r="E1" s="15" t="s">
        <v>14</v>
      </c>
      <c r="F1" s="15" t="s">
        <v>15</v>
      </c>
      <c r="G1" s="15" t="s">
        <v>16</v>
      </c>
      <c r="H1" s="15" t="s">
        <v>13</v>
      </c>
      <c r="I1" s="15" t="s">
        <v>33</v>
      </c>
      <c r="J1" s="15" t="s">
        <v>34</v>
      </c>
      <c r="K1" s="15" t="s">
        <v>32</v>
      </c>
      <c r="L1" s="22" t="s">
        <v>69</v>
      </c>
      <c r="M1" s="15" t="s">
        <v>57</v>
      </c>
      <c r="N1" s="15" t="s">
        <v>353</v>
      </c>
      <c r="O1" s="15" t="s">
        <v>385</v>
      </c>
      <c r="P1" s="15" t="s">
        <v>70</v>
      </c>
      <c r="Q1" s="15" t="s">
        <v>635</v>
      </c>
      <c r="R1" s="15" t="s">
        <v>416</v>
      </c>
      <c r="S1" s="50" t="s">
        <v>417</v>
      </c>
    </row>
    <row r="2" spans="1:20" ht="25" customHeight="1">
      <c r="A2" s="2">
        <v>2</v>
      </c>
      <c r="B2" s="2" t="s">
        <v>333</v>
      </c>
      <c r="C2" s="4" t="s">
        <v>334</v>
      </c>
      <c r="D2" s="4" t="s">
        <v>86</v>
      </c>
      <c r="E2" s="2">
        <v>1979</v>
      </c>
      <c r="F2" s="2" t="s">
        <v>17</v>
      </c>
      <c r="G2" s="2">
        <v>4</v>
      </c>
      <c r="H2" s="2" t="str">
        <f t="shared" ref="H2:H65" si="0">UPPER(TEXT(DATE(2026, G2, 1), "mmm"))</f>
        <v>APR</v>
      </c>
      <c r="I2" s="2" t="str">
        <f>LOOKUP(G2,{1,3,6,9,12},{"Winter","Spring","Summer","Autumn","Winter"})</f>
        <v>Spring</v>
      </c>
      <c r="J2" s="2" t="s">
        <v>35</v>
      </c>
      <c r="K2" s="2">
        <f t="shared" ref="K2:K65" si="1">ROUNDDOWN(E2/10,0)*10</f>
        <v>1970</v>
      </c>
      <c r="L2" s="2">
        <v>40</v>
      </c>
      <c r="M2" s="2">
        <f>A2*L2</f>
        <v>80</v>
      </c>
      <c r="N2" s="8" t="s">
        <v>355</v>
      </c>
      <c r="O2" s="2" t="s">
        <v>72</v>
      </c>
      <c r="P2" s="2" t="s">
        <v>72</v>
      </c>
      <c r="Q2" s="8" t="s">
        <v>668</v>
      </c>
      <c r="R2" s="48">
        <v>28973</v>
      </c>
      <c r="S2" s="2" t="s">
        <v>418</v>
      </c>
      <c r="T2" s="5"/>
    </row>
    <row r="3" spans="1:20" ht="25" customHeight="1">
      <c r="A3" s="2">
        <v>2</v>
      </c>
      <c r="B3" s="2" t="s">
        <v>333</v>
      </c>
      <c r="C3" s="4" t="s">
        <v>334</v>
      </c>
      <c r="D3" s="4" t="s">
        <v>87</v>
      </c>
      <c r="E3" s="2">
        <v>1979</v>
      </c>
      <c r="F3" s="2" t="s">
        <v>18</v>
      </c>
      <c r="G3" s="2">
        <v>9</v>
      </c>
      <c r="H3" s="2" t="str">
        <f t="shared" si="0"/>
        <v>SEP</v>
      </c>
      <c r="I3" s="2" t="str">
        <f>LOOKUP(G3,{1,3,6,9,12},{"Winter","Spring","Summer","Autumn","Winter"})</f>
        <v>Autumn</v>
      </c>
      <c r="J3" s="2" t="s">
        <v>37</v>
      </c>
      <c r="K3" s="2">
        <f t="shared" si="1"/>
        <v>1970</v>
      </c>
      <c r="L3" s="2">
        <v>40</v>
      </c>
      <c r="M3" s="2">
        <f t="shared" ref="M3:M66" si="2">A3*L3</f>
        <v>80</v>
      </c>
      <c r="N3" s="8" t="s">
        <v>355</v>
      </c>
      <c r="O3" s="2" t="s">
        <v>72</v>
      </c>
      <c r="P3" s="2" t="s">
        <v>72</v>
      </c>
      <c r="Q3" s="8" t="s">
        <v>668</v>
      </c>
      <c r="R3" s="48">
        <v>29113</v>
      </c>
      <c r="S3" s="46" t="s">
        <v>419</v>
      </c>
      <c r="T3" s="5"/>
    </row>
    <row r="4" spans="1:20" ht="25" customHeight="1">
      <c r="A4" s="2">
        <v>2</v>
      </c>
      <c r="B4" s="2" t="s">
        <v>333</v>
      </c>
      <c r="C4" s="4" t="s">
        <v>334</v>
      </c>
      <c r="D4" s="4" t="s">
        <v>88</v>
      </c>
      <c r="E4" s="2">
        <v>1980</v>
      </c>
      <c r="F4" s="2" t="s">
        <v>19</v>
      </c>
      <c r="G4" s="2">
        <v>8</v>
      </c>
      <c r="H4" s="2" t="str">
        <f t="shared" si="0"/>
        <v>AUG</v>
      </c>
      <c r="I4" s="2" t="str">
        <f>LOOKUP(G4,{1,3,6,9,12},{"Winter","Spring","Summer","Autumn","Winter"})</f>
        <v>Summer</v>
      </c>
      <c r="J4" s="2" t="s">
        <v>36</v>
      </c>
      <c r="K4" s="2">
        <f t="shared" si="1"/>
        <v>1980</v>
      </c>
      <c r="L4" s="2">
        <v>40</v>
      </c>
      <c r="M4" s="2">
        <f t="shared" si="2"/>
        <v>80</v>
      </c>
      <c r="N4" s="8" t="s">
        <v>355</v>
      </c>
      <c r="O4" s="2" t="s">
        <v>72</v>
      </c>
      <c r="P4" s="2" t="s">
        <v>72</v>
      </c>
      <c r="Q4" s="8" t="s">
        <v>668</v>
      </c>
      <c r="R4" s="48">
        <v>29453</v>
      </c>
      <c r="S4" s="46" t="s">
        <v>420</v>
      </c>
      <c r="T4" s="5"/>
    </row>
    <row r="5" spans="1:20" ht="25" customHeight="1">
      <c r="A5" s="2">
        <v>1</v>
      </c>
      <c r="B5" s="24" t="s">
        <v>335</v>
      </c>
      <c r="C5" s="4" t="s">
        <v>89</v>
      </c>
      <c r="D5" s="4" t="s">
        <v>90</v>
      </c>
      <c r="E5" s="2">
        <v>1982</v>
      </c>
      <c r="F5" s="2" t="s">
        <v>18</v>
      </c>
      <c r="G5" s="2">
        <v>9</v>
      </c>
      <c r="H5" s="2" t="str">
        <f t="shared" si="0"/>
        <v>SEP</v>
      </c>
      <c r="I5" s="2" t="str">
        <f>LOOKUP(G5,{1,3,6,9,12},{"Winter","Spring","Summer","Autumn","Winter"})</f>
        <v>Autumn</v>
      </c>
      <c r="J5" s="2" t="s">
        <v>37</v>
      </c>
      <c r="K5" s="2">
        <f t="shared" si="1"/>
        <v>1980</v>
      </c>
      <c r="L5" s="2">
        <v>27</v>
      </c>
      <c r="M5" s="2">
        <f t="shared" si="2"/>
        <v>27</v>
      </c>
      <c r="N5" s="8" t="s">
        <v>357</v>
      </c>
      <c r="O5" s="2" t="s">
        <v>72</v>
      </c>
      <c r="P5" s="2" t="s">
        <v>74</v>
      </c>
      <c r="Q5" s="8" t="s">
        <v>636</v>
      </c>
      <c r="R5" s="48">
        <v>30219</v>
      </c>
      <c r="S5" s="46" t="s">
        <v>421</v>
      </c>
      <c r="T5" s="5"/>
    </row>
    <row r="6" spans="1:20" ht="25" customHeight="1">
      <c r="A6" s="2">
        <v>1</v>
      </c>
      <c r="B6" s="24" t="s">
        <v>336</v>
      </c>
      <c r="C6" s="4" t="s">
        <v>91</v>
      </c>
      <c r="D6" s="4" t="s">
        <v>92</v>
      </c>
      <c r="E6" s="2">
        <v>1982</v>
      </c>
      <c r="F6" s="2" t="s">
        <v>18</v>
      </c>
      <c r="G6" s="2">
        <v>9</v>
      </c>
      <c r="H6" s="2" t="str">
        <f t="shared" si="0"/>
        <v>SEP</v>
      </c>
      <c r="I6" s="2" t="str">
        <f>LOOKUP(G6,{1,3,6,9,12},{"Winter","Spring","Summer","Autumn","Winter"})</f>
        <v>Autumn</v>
      </c>
      <c r="J6" s="2" t="s">
        <v>37</v>
      </c>
      <c r="K6" s="2">
        <f t="shared" si="1"/>
        <v>1980</v>
      </c>
      <c r="L6" s="2">
        <v>44</v>
      </c>
      <c r="M6" s="2">
        <f t="shared" si="2"/>
        <v>44</v>
      </c>
      <c r="N6" s="8" t="s">
        <v>357</v>
      </c>
      <c r="O6" s="2" t="s">
        <v>72</v>
      </c>
      <c r="P6" s="2" t="s">
        <v>74</v>
      </c>
      <c r="Q6" s="8" t="s">
        <v>636</v>
      </c>
      <c r="R6" s="48">
        <v>30219</v>
      </c>
      <c r="S6" s="46" t="s">
        <v>422</v>
      </c>
      <c r="T6" s="5"/>
    </row>
    <row r="7" spans="1:20" ht="25" customHeight="1">
      <c r="A7" s="2">
        <v>1</v>
      </c>
      <c r="B7" s="24" t="s">
        <v>336</v>
      </c>
      <c r="C7" s="4" t="s">
        <v>93</v>
      </c>
      <c r="D7" s="4" t="s">
        <v>94</v>
      </c>
      <c r="E7" s="2">
        <v>1982</v>
      </c>
      <c r="F7" s="2" t="s">
        <v>18</v>
      </c>
      <c r="G7" s="2">
        <v>9</v>
      </c>
      <c r="H7" s="2" t="str">
        <f t="shared" si="0"/>
        <v>SEP</v>
      </c>
      <c r="I7" s="2" t="str">
        <f>LOOKUP(G7,{1,3,6,9,12},{"Winter","Spring","Summer","Autumn","Winter"})</f>
        <v>Autumn</v>
      </c>
      <c r="J7" s="2" t="s">
        <v>37</v>
      </c>
      <c r="K7" s="2">
        <f t="shared" si="1"/>
        <v>1980</v>
      </c>
      <c r="L7" s="2">
        <v>62</v>
      </c>
      <c r="M7" s="2">
        <f t="shared" si="2"/>
        <v>62</v>
      </c>
      <c r="N7" s="8" t="s">
        <v>357</v>
      </c>
      <c r="O7" s="2" t="s">
        <v>72</v>
      </c>
      <c r="P7" s="2" t="s">
        <v>74</v>
      </c>
      <c r="Q7" s="8" t="s">
        <v>636</v>
      </c>
      <c r="R7" s="48">
        <v>30219</v>
      </c>
      <c r="S7" s="46" t="s">
        <v>423</v>
      </c>
      <c r="T7" s="5"/>
    </row>
    <row r="8" spans="1:20" ht="25" customHeight="1">
      <c r="A8" s="2">
        <v>1</v>
      </c>
      <c r="B8" s="24" t="s">
        <v>337</v>
      </c>
      <c r="C8" s="4" t="s">
        <v>95</v>
      </c>
      <c r="D8" s="4" t="s">
        <v>96</v>
      </c>
      <c r="E8" s="2">
        <v>1982</v>
      </c>
      <c r="F8" s="2" t="s">
        <v>18</v>
      </c>
      <c r="G8" s="2">
        <v>9</v>
      </c>
      <c r="H8" s="2" t="str">
        <f t="shared" si="0"/>
        <v>SEP</v>
      </c>
      <c r="I8" s="2" t="str">
        <f>LOOKUP(G8,{1,3,6,9,12},{"Winter","Spring","Summer","Autumn","Winter"})</f>
        <v>Autumn</v>
      </c>
      <c r="J8" s="2" t="s">
        <v>37</v>
      </c>
      <c r="K8" s="2">
        <f t="shared" si="1"/>
        <v>1980</v>
      </c>
      <c r="L8" s="2">
        <v>143</v>
      </c>
      <c r="M8" s="2">
        <f t="shared" si="2"/>
        <v>143</v>
      </c>
      <c r="N8" s="8" t="s">
        <v>371</v>
      </c>
      <c r="O8" s="2" t="s">
        <v>74</v>
      </c>
      <c r="P8" s="2" t="s">
        <v>74</v>
      </c>
      <c r="Q8" s="8" t="s">
        <v>644</v>
      </c>
      <c r="R8" s="48">
        <v>30219</v>
      </c>
      <c r="S8" s="46" t="s">
        <v>424</v>
      </c>
      <c r="T8" s="5"/>
    </row>
    <row r="9" spans="1:20" ht="25" customHeight="1">
      <c r="A9" s="2">
        <v>3</v>
      </c>
      <c r="B9" s="2" t="s">
        <v>97</v>
      </c>
      <c r="C9" s="4" t="s">
        <v>98</v>
      </c>
      <c r="D9" s="4" t="s">
        <v>99</v>
      </c>
      <c r="E9" s="2">
        <v>1982</v>
      </c>
      <c r="F9" s="2" t="s">
        <v>20</v>
      </c>
      <c r="G9" s="2">
        <v>10</v>
      </c>
      <c r="H9" s="2" t="str">
        <f t="shared" si="0"/>
        <v>OCT</v>
      </c>
      <c r="I9" s="2" t="str">
        <f>LOOKUP(G9,{1,3,6,9,12},{"Winter","Spring","Summer","Autumn","Winter"})</f>
        <v>Autumn</v>
      </c>
      <c r="J9" s="2" t="s">
        <v>37</v>
      </c>
      <c r="K9" s="2">
        <f t="shared" si="1"/>
        <v>1980</v>
      </c>
      <c r="L9" s="2">
        <v>28</v>
      </c>
      <c r="M9" s="2">
        <f t="shared" si="2"/>
        <v>84</v>
      </c>
      <c r="N9" s="8" t="s">
        <v>357</v>
      </c>
      <c r="O9" s="2" t="s">
        <v>74</v>
      </c>
      <c r="P9" s="2" t="s">
        <v>74</v>
      </c>
      <c r="Q9" s="8" t="s">
        <v>636</v>
      </c>
      <c r="R9" s="48">
        <v>30254</v>
      </c>
      <c r="S9" s="46" t="s">
        <v>425</v>
      </c>
      <c r="T9" s="5"/>
    </row>
    <row r="10" spans="1:20" ht="25" customHeight="1">
      <c r="A10" s="2">
        <v>1</v>
      </c>
      <c r="B10" s="24" t="s">
        <v>336</v>
      </c>
      <c r="C10" s="4" t="s">
        <v>100</v>
      </c>
      <c r="D10" s="4" t="s">
        <v>101</v>
      </c>
      <c r="E10" s="2">
        <v>1983</v>
      </c>
      <c r="F10" s="2" t="s">
        <v>21</v>
      </c>
      <c r="G10" s="2">
        <v>2</v>
      </c>
      <c r="H10" s="2" t="str">
        <f t="shared" si="0"/>
        <v>FEB</v>
      </c>
      <c r="I10" s="2" t="str">
        <f>LOOKUP(G10,{1,3,6,9,12},{"Winter","Spring","Summer","Autumn","Winter"})</f>
        <v>Winter</v>
      </c>
      <c r="J10" s="2" t="s">
        <v>38</v>
      </c>
      <c r="K10" s="2">
        <f t="shared" si="1"/>
        <v>1980</v>
      </c>
      <c r="L10" s="2">
        <v>42</v>
      </c>
      <c r="M10" s="2">
        <f t="shared" si="2"/>
        <v>42</v>
      </c>
      <c r="N10" s="8" t="s">
        <v>365</v>
      </c>
      <c r="O10" s="2" t="s">
        <v>74</v>
      </c>
      <c r="P10" s="2" t="s">
        <v>74</v>
      </c>
      <c r="Q10" s="8" t="s">
        <v>637</v>
      </c>
      <c r="R10" s="48">
        <v>30359</v>
      </c>
      <c r="S10" s="46" t="s">
        <v>426</v>
      </c>
      <c r="T10" s="5"/>
    </row>
    <row r="11" spans="1:20" ht="25" customHeight="1">
      <c r="A11" s="2">
        <v>1</v>
      </c>
      <c r="B11" s="24" t="s">
        <v>336</v>
      </c>
      <c r="C11" s="4" t="s">
        <v>102</v>
      </c>
      <c r="D11" s="4" t="s">
        <v>103</v>
      </c>
      <c r="E11" s="2">
        <v>1983</v>
      </c>
      <c r="F11" s="2" t="s">
        <v>21</v>
      </c>
      <c r="G11" s="2">
        <v>2</v>
      </c>
      <c r="H11" s="2" t="str">
        <f t="shared" si="0"/>
        <v>FEB</v>
      </c>
      <c r="I11" s="2" t="str">
        <f>LOOKUP(G11,{1,3,6,9,12},{"Winter","Spring","Summer","Autumn","Winter"})</f>
        <v>Winter</v>
      </c>
      <c r="J11" s="2" t="s">
        <v>38</v>
      </c>
      <c r="K11" s="2">
        <f t="shared" si="1"/>
        <v>1980</v>
      </c>
      <c r="L11" s="2">
        <v>44</v>
      </c>
      <c r="M11" s="2">
        <f t="shared" si="2"/>
        <v>44</v>
      </c>
      <c r="N11" s="8" t="s">
        <v>365</v>
      </c>
      <c r="O11" s="2" t="s">
        <v>74</v>
      </c>
      <c r="P11" s="2" t="s">
        <v>74</v>
      </c>
      <c r="Q11" s="8" t="s">
        <v>637</v>
      </c>
      <c r="R11" s="48">
        <v>30374</v>
      </c>
      <c r="S11" s="46" t="s">
        <v>427</v>
      </c>
      <c r="T11" s="5"/>
    </row>
    <row r="12" spans="1:20" ht="25" customHeight="1">
      <c r="A12" s="2">
        <v>1</v>
      </c>
      <c r="B12" s="2" t="s">
        <v>338</v>
      </c>
      <c r="C12" s="4" t="s">
        <v>104</v>
      </c>
      <c r="D12" s="4" t="s">
        <v>105</v>
      </c>
      <c r="E12" s="2">
        <v>1983</v>
      </c>
      <c r="F12" s="2" t="s">
        <v>17</v>
      </c>
      <c r="G12" s="2">
        <v>4</v>
      </c>
      <c r="H12" s="2" t="str">
        <f t="shared" si="0"/>
        <v>APR</v>
      </c>
      <c r="I12" s="2" t="str">
        <f>LOOKUP(G12,{1,3,6,9,12},{"Winter","Spring","Summer","Autumn","Winter"})</f>
        <v>Spring</v>
      </c>
      <c r="J12" s="2" t="s">
        <v>35</v>
      </c>
      <c r="K12" s="2">
        <f t="shared" si="1"/>
        <v>1980</v>
      </c>
      <c r="L12" s="2">
        <v>32</v>
      </c>
      <c r="M12" s="2">
        <f t="shared" si="2"/>
        <v>32</v>
      </c>
      <c r="N12" s="8" t="s">
        <v>371</v>
      </c>
      <c r="O12" s="2" t="s">
        <v>74</v>
      </c>
      <c r="P12" s="2" t="s">
        <v>74</v>
      </c>
      <c r="Q12" s="8" t="s">
        <v>644</v>
      </c>
      <c r="R12" s="48">
        <v>30436</v>
      </c>
      <c r="S12" s="46" t="s">
        <v>428</v>
      </c>
      <c r="T12" s="5"/>
    </row>
    <row r="13" spans="1:20" ht="25" customHeight="1">
      <c r="A13" s="2">
        <v>1</v>
      </c>
      <c r="B13" s="24" t="s">
        <v>337</v>
      </c>
      <c r="C13" s="4" t="s">
        <v>108</v>
      </c>
      <c r="D13" s="4" t="s">
        <v>109</v>
      </c>
      <c r="E13" s="2">
        <v>1983</v>
      </c>
      <c r="F13" s="2" t="s">
        <v>17</v>
      </c>
      <c r="G13" s="2">
        <v>4</v>
      </c>
      <c r="H13" s="2" t="str">
        <f>UPPER(TEXT(DATE(2026, G13, 1), "mmm"))</f>
        <v>APR</v>
      </c>
      <c r="I13" s="2" t="str">
        <f>LOOKUP(G13,{1,3,6,9,12},{"Winter","Spring","Summer","Autumn","Winter"})</f>
        <v>Spring</v>
      </c>
      <c r="J13" s="2" t="s">
        <v>35</v>
      </c>
      <c r="K13" s="2">
        <f t="shared" si="1"/>
        <v>1980</v>
      </c>
      <c r="L13" s="2">
        <v>93</v>
      </c>
      <c r="M13" s="2">
        <f>A13*L13</f>
        <v>93</v>
      </c>
      <c r="N13" s="8" t="s">
        <v>359</v>
      </c>
      <c r="O13" s="2" t="s">
        <v>74</v>
      </c>
      <c r="P13" s="2" t="s">
        <v>74</v>
      </c>
      <c r="Q13" s="8" t="s">
        <v>642</v>
      </c>
      <c r="R13" s="48">
        <v>30411</v>
      </c>
      <c r="S13" s="46" t="s">
        <v>648</v>
      </c>
      <c r="T13" s="5"/>
    </row>
    <row r="14" spans="1:20" ht="25" customHeight="1">
      <c r="A14" s="2">
        <v>1</v>
      </c>
      <c r="B14" s="2" t="s">
        <v>339</v>
      </c>
      <c r="C14" s="4" t="s">
        <v>106</v>
      </c>
      <c r="D14" s="4" t="s">
        <v>107</v>
      </c>
      <c r="E14" s="2">
        <v>1983</v>
      </c>
      <c r="F14" s="2" t="s">
        <v>22</v>
      </c>
      <c r="G14" s="2">
        <v>5</v>
      </c>
      <c r="H14" s="2" t="str">
        <f t="shared" si="0"/>
        <v>MAY</v>
      </c>
      <c r="I14" s="2" t="str">
        <f>LOOKUP(G14,{1,3,6,9,12},{"Winter","Spring","Summer","Autumn","Winter"})</f>
        <v>Spring</v>
      </c>
      <c r="J14" s="2" t="s">
        <v>35</v>
      </c>
      <c r="K14" s="2">
        <f t="shared" si="1"/>
        <v>1980</v>
      </c>
      <c r="L14" s="2">
        <v>50</v>
      </c>
      <c r="M14" s="2">
        <f t="shared" si="2"/>
        <v>50</v>
      </c>
      <c r="N14" s="8" t="s">
        <v>361</v>
      </c>
      <c r="O14" s="2" t="s">
        <v>74</v>
      </c>
      <c r="P14" s="2" t="s">
        <v>74</v>
      </c>
      <c r="Q14" s="8" t="s">
        <v>638</v>
      </c>
      <c r="R14" s="48">
        <v>30465</v>
      </c>
      <c r="S14" s="46" t="s">
        <v>649</v>
      </c>
      <c r="T14" s="5"/>
    </row>
    <row r="15" spans="1:20" ht="25" customHeight="1">
      <c r="A15" s="2">
        <v>1</v>
      </c>
      <c r="B15" s="24" t="s">
        <v>336</v>
      </c>
      <c r="C15" s="4" t="s">
        <v>110</v>
      </c>
      <c r="D15" s="4" t="s">
        <v>101</v>
      </c>
      <c r="E15" s="2">
        <v>1984</v>
      </c>
      <c r="F15" s="2" t="s">
        <v>21</v>
      </c>
      <c r="G15" s="2">
        <v>2</v>
      </c>
      <c r="H15" s="2" t="str">
        <f>UPPER(TEXT(DATE(2026, G15, 1), "mmm"))</f>
        <v>FEB</v>
      </c>
      <c r="I15" s="2" t="str">
        <f>LOOKUP(G15,{1,3,6,9,12},{"Winter","Spring","Summer","Autumn","Winter"})</f>
        <v>Winter</v>
      </c>
      <c r="J15" s="2" t="s">
        <v>38</v>
      </c>
      <c r="K15" s="2">
        <f t="shared" si="1"/>
        <v>1980</v>
      </c>
      <c r="L15" s="2">
        <v>67</v>
      </c>
      <c r="M15" s="2">
        <f>A15*L15</f>
        <v>67</v>
      </c>
      <c r="N15" s="8" t="s">
        <v>365</v>
      </c>
      <c r="O15" s="2" t="s">
        <v>74</v>
      </c>
      <c r="P15" s="2" t="s">
        <v>74</v>
      </c>
      <c r="Q15" s="8" t="s">
        <v>637</v>
      </c>
      <c r="R15" s="48">
        <v>30713</v>
      </c>
      <c r="S15" s="46" t="s">
        <v>429</v>
      </c>
      <c r="T15" s="5"/>
    </row>
    <row r="16" spans="1:20" ht="25" customHeight="1">
      <c r="A16" s="2">
        <v>1</v>
      </c>
      <c r="B16" s="2" t="s">
        <v>338</v>
      </c>
      <c r="C16" s="4" t="s">
        <v>111</v>
      </c>
      <c r="D16" s="4" t="s">
        <v>112</v>
      </c>
      <c r="E16" s="2">
        <v>1984</v>
      </c>
      <c r="F16" s="2" t="s">
        <v>19</v>
      </c>
      <c r="G16" s="2">
        <v>8</v>
      </c>
      <c r="H16" s="2" t="str">
        <f t="shared" si="0"/>
        <v>AUG</v>
      </c>
      <c r="I16" s="2" t="str">
        <f>LOOKUP(G16,{1,3,6,9,12},{"Winter","Spring","Summer","Autumn","Winter"})</f>
        <v>Summer</v>
      </c>
      <c r="J16" s="2" t="s">
        <v>36</v>
      </c>
      <c r="K16" s="2">
        <f t="shared" si="1"/>
        <v>1980</v>
      </c>
      <c r="L16" s="2">
        <v>27</v>
      </c>
      <c r="M16" s="2">
        <f t="shared" si="2"/>
        <v>27</v>
      </c>
      <c r="N16" s="8" t="s">
        <v>363</v>
      </c>
      <c r="O16" s="2" t="s">
        <v>387</v>
      </c>
      <c r="P16" s="2" t="s">
        <v>74</v>
      </c>
      <c r="Q16" s="8" t="s">
        <v>640</v>
      </c>
      <c r="R16" s="48">
        <v>30922</v>
      </c>
      <c r="S16" s="46" t="s">
        <v>430</v>
      </c>
      <c r="T16" s="5"/>
    </row>
    <row r="17" spans="1:20" ht="25" customHeight="1">
      <c r="A17" s="2">
        <v>1</v>
      </c>
      <c r="B17" s="24" t="s">
        <v>336</v>
      </c>
      <c r="C17" s="4" t="s">
        <v>113</v>
      </c>
      <c r="D17" s="4" t="s">
        <v>114</v>
      </c>
      <c r="E17" s="2">
        <v>1984</v>
      </c>
      <c r="F17" s="2" t="s">
        <v>19</v>
      </c>
      <c r="G17" s="2">
        <v>8</v>
      </c>
      <c r="H17" s="2" t="str">
        <f t="shared" si="0"/>
        <v>AUG</v>
      </c>
      <c r="I17" s="2" t="str">
        <f>LOOKUP(G17,{1,3,6,9,12},{"Winter","Spring","Summer","Autumn","Winter"})</f>
        <v>Summer</v>
      </c>
      <c r="J17" s="2" t="s">
        <v>36</v>
      </c>
      <c r="K17" s="2">
        <f t="shared" si="1"/>
        <v>1980</v>
      </c>
      <c r="L17" s="2">
        <v>44</v>
      </c>
      <c r="M17" s="2">
        <f t="shared" si="2"/>
        <v>44</v>
      </c>
      <c r="N17" s="8" t="s">
        <v>363</v>
      </c>
      <c r="O17" s="2" t="s">
        <v>387</v>
      </c>
      <c r="P17" s="2" t="s">
        <v>74</v>
      </c>
      <c r="Q17" s="8" t="s">
        <v>640</v>
      </c>
      <c r="R17" s="48">
        <v>30922</v>
      </c>
      <c r="S17" s="46" t="s">
        <v>431</v>
      </c>
      <c r="T17" s="5"/>
    </row>
    <row r="18" spans="1:20" ht="25" customHeight="1">
      <c r="A18" s="2">
        <v>1</v>
      </c>
      <c r="B18" s="24" t="s">
        <v>337</v>
      </c>
      <c r="C18" s="4" t="s">
        <v>115</v>
      </c>
      <c r="D18" s="4" t="s">
        <v>116</v>
      </c>
      <c r="E18" s="2">
        <v>1984</v>
      </c>
      <c r="F18" s="2" t="s">
        <v>19</v>
      </c>
      <c r="G18" s="2">
        <v>8</v>
      </c>
      <c r="H18" s="2" t="str">
        <f t="shared" si="0"/>
        <v>AUG</v>
      </c>
      <c r="I18" s="2" t="str">
        <f>LOOKUP(G18,{1,3,6,9,12},{"Winter","Spring","Summer","Autumn","Winter"})</f>
        <v>Summer</v>
      </c>
      <c r="J18" s="2" t="s">
        <v>36</v>
      </c>
      <c r="K18" s="2">
        <f t="shared" si="1"/>
        <v>1980</v>
      </c>
      <c r="L18" s="2">
        <v>107</v>
      </c>
      <c r="M18" s="2">
        <f t="shared" si="2"/>
        <v>107</v>
      </c>
      <c r="N18" s="8" t="s">
        <v>363</v>
      </c>
      <c r="O18" s="2" t="s">
        <v>387</v>
      </c>
      <c r="P18" s="2" t="s">
        <v>74</v>
      </c>
      <c r="Q18" s="8" t="s">
        <v>640</v>
      </c>
      <c r="R18" s="48">
        <v>30922</v>
      </c>
      <c r="S18" s="46" t="s">
        <v>432</v>
      </c>
      <c r="T18" s="5"/>
    </row>
    <row r="19" spans="1:20" ht="25" customHeight="1">
      <c r="A19" s="2">
        <v>1</v>
      </c>
      <c r="B19" s="24" t="s">
        <v>337</v>
      </c>
      <c r="C19" s="4" t="s">
        <v>117</v>
      </c>
      <c r="D19" s="4" t="s">
        <v>118</v>
      </c>
      <c r="E19" s="2">
        <v>1984</v>
      </c>
      <c r="F19" s="2" t="s">
        <v>19</v>
      </c>
      <c r="G19" s="2">
        <v>8</v>
      </c>
      <c r="H19" s="2" t="str">
        <f t="shared" si="0"/>
        <v>AUG</v>
      </c>
      <c r="I19" s="2" t="str">
        <f>LOOKUP(G19,{1,3,6,9,12},{"Winter","Spring","Summer","Autumn","Winter"})</f>
        <v>Summer</v>
      </c>
      <c r="J19" s="2" t="s">
        <v>36</v>
      </c>
      <c r="K19" s="2">
        <f t="shared" si="1"/>
        <v>1980</v>
      </c>
      <c r="L19" s="2">
        <v>104</v>
      </c>
      <c r="M19" s="2">
        <f t="shared" si="2"/>
        <v>104</v>
      </c>
      <c r="N19" s="8" t="s">
        <v>363</v>
      </c>
      <c r="O19" s="2" t="s">
        <v>387</v>
      </c>
      <c r="P19" s="2" t="s">
        <v>74</v>
      </c>
      <c r="Q19" s="8" t="s">
        <v>640</v>
      </c>
      <c r="R19" s="48">
        <v>30922</v>
      </c>
      <c r="S19" s="46" t="s">
        <v>433</v>
      </c>
      <c r="T19" s="5"/>
    </row>
    <row r="20" spans="1:20" ht="25" customHeight="1">
      <c r="A20" s="2">
        <v>1</v>
      </c>
      <c r="B20" s="24" t="s">
        <v>336</v>
      </c>
      <c r="C20" s="4" t="s">
        <v>119</v>
      </c>
      <c r="D20" s="4" t="s">
        <v>109</v>
      </c>
      <c r="E20" s="2">
        <v>1985</v>
      </c>
      <c r="F20" s="2" t="s">
        <v>23</v>
      </c>
      <c r="G20" s="2">
        <v>1</v>
      </c>
      <c r="H20" s="2" t="str">
        <f t="shared" si="0"/>
        <v>JAN</v>
      </c>
      <c r="I20" s="2" t="str">
        <f>LOOKUP(G20,{1,3,6,9,12},{"Winter","Spring","Summer","Autumn","Winter"})</f>
        <v>Winter</v>
      </c>
      <c r="J20" s="2" t="s">
        <v>38</v>
      </c>
      <c r="K20" s="2">
        <f t="shared" si="1"/>
        <v>1980</v>
      </c>
      <c r="L20" s="2">
        <v>44</v>
      </c>
      <c r="M20" s="2">
        <f t="shared" si="2"/>
        <v>44</v>
      </c>
      <c r="N20" s="8" t="s">
        <v>373</v>
      </c>
      <c r="O20" s="2" t="s">
        <v>405</v>
      </c>
      <c r="P20" s="2" t="s">
        <v>74</v>
      </c>
      <c r="Q20" s="8" t="s">
        <v>643</v>
      </c>
      <c r="R20" s="48">
        <v>31055</v>
      </c>
      <c r="S20" s="46" t="s">
        <v>434</v>
      </c>
      <c r="T20" s="5"/>
    </row>
    <row r="21" spans="1:20" ht="25" customHeight="1">
      <c r="A21" s="2">
        <v>2</v>
      </c>
      <c r="B21" s="2" t="s">
        <v>97</v>
      </c>
      <c r="C21" s="4" t="s">
        <v>98</v>
      </c>
      <c r="D21" s="4" t="s">
        <v>120</v>
      </c>
      <c r="E21" s="2">
        <v>1985</v>
      </c>
      <c r="F21" s="2" t="s">
        <v>23</v>
      </c>
      <c r="G21" s="2">
        <v>1</v>
      </c>
      <c r="H21" s="2" t="str">
        <f t="shared" si="0"/>
        <v>JAN</v>
      </c>
      <c r="I21" s="2" t="str">
        <f>LOOKUP(G21,{1,3,6,9,12},{"Winter","Spring","Summer","Autumn","Winter"})</f>
        <v>Winter</v>
      </c>
      <c r="J21" s="2" t="s">
        <v>38</v>
      </c>
      <c r="K21" s="2">
        <f t="shared" si="1"/>
        <v>1980</v>
      </c>
      <c r="L21" s="2">
        <v>28</v>
      </c>
      <c r="M21" s="2">
        <v>84</v>
      </c>
      <c r="N21" s="8" t="s">
        <v>373</v>
      </c>
      <c r="O21" s="2" t="s">
        <v>405</v>
      </c>
      <c r="P21" s="2" t="s">
        <v>74</v>
      </c>
      <c r="Q21" s="8" t="s">
        <v>643</v>
      </c>
      <c r="R21" s="48">
        <v>31055</v>
      </c>
      <c r="S21" s="46" t="s">
        <v>435</v>
      </c>
      <c r="T21" s="5"/>
    </row>
    <row r="22" spans="1:20" ht="25" customHeight="1">
      <c r="A22" s="2">
        <v>1</v>
      </c>
      <c r="B22" s="2" t="s">
        <v>97</v>
      </c>
      <c r="C22" s="4" t="s">
        <v>98</v>
      </c>
      <c r="D22" s="4" t="s">
        <v>121</v>
      </c>
      <c r="E22" s="2">
        <v>1985</v>
      </c>
      <c r="F22" s="2" t="s">
        <v>23</v>
      </c>
      <c r="G22" s="2">
        <v>1</v>
      </c>
      <c r="H22" s="2" t="str">
        <f t="shared" si="0"/>
        <v>JAN</v>
      </c>
      <c r="I22" s="2" t="str">
        <f>LOOKUP(G22,{1,3,6,9,12},{"Winter","Spring","Summer","Autumn","Winter"})</f>
        <v>Winter</v>
      </c>
      <c r="J22" s="2" t="s">
        <v>38</v>
      </c>
      <c r="K22" s="2">
        <f t="shared" si="1"/>
        <v>1980</v>
      </c>
      <c r="L22" s="2">
        <v>28</v>
      </c>
      <c r="M22" s="2">
        <f t="shared" si="2"/>
        <v>28</v>
      </c>
      <c r="N22" s="8" t="s">
        <v>361</v>
      </c>
      <c r="O22" s="2" t="s">
        <v>74</v>
      </c>
      <c r="P22" s="2" t="s">
        <v>74</v>
      </c>
      <c r="Q22" s="8" t="s">
        <v>638</v>
      </c>
      <c r="R22" s="48">
        <v>31078</v>
      </c>
      <c r="S22" s="46" t="s">
        <v>436</v>
      </c>
      <c r="T22" s="5"/>
    </row>
    <row r="23" spans="1:20" ht="25" customHeight="1">
      <c r="A23" s="2">
        <v>1</v>
      </c>
      <c r="B23" s="24" t="s">
        <v>336</v>
      </c>
      <c r="C23" s="4" t="s">
        <v>122</v>
      </c>
      <c r="D23" s="4" t="s">
        <v>123</v>
      </c>
      <c r="E23" s="2">
        <v>1985</v>
      </c>
      <c r="F23" s="2" t="s">
        <v>21</v>
      </c>
      <c r="G23" s="2">
        <v>2</v>
      </c>
      <c r="H23" s="2" t="str">
        <f t="shared" si="0"/>
        <v>FEB</v>
      </c>
      <c r="I23" s="2" t="str">
        <f>LOOKUP(G23,{1,3,6,9,12},{"Winter","Spring","Summer","Autumn","Winter"})</f>
        <v>Winter</v>
      </c>
      <c r="J23" s="2" t="s">
        <v>38</v>
      </c>
      <c r="K23" s="2">
        <f t="shared" si="1"/>
        <v>1980</v>
      </c>
      <c r="L23" s="2">
        <v>48</v>
      </c>
      <c r="M23" s="2">
        <f t="shared" si="2"/>
        <v>48</v>
      </c>
      <c r="N23" s="8" t="s">
        <v>365</v>
      </c>
      <c r="O23" s="2" t="s">
        <v>74</v>
      </c>
      <c r="P23" s="2" t="s">
        <v>74</v>
      </c>
      <c r="Q23" s="8" t="s">
        <v>637</v>
      </c>
      <c r="R23" s="48">
        <v>31098</v>
      </c>
      <c r="S23" s="46" t="s">
        <v>437</v>
      </c>
      <c r="T23" s="5"/>
    </row>
    <row r="24" spans="1:20" ht="25" customHeight="1">
      <c r="A24" s="2">
        <v>3</v>
      </c>
      <c r="B24" s="2" t="s">
        <v>97</v>
      </c>
      <c r="C24" s="4" t="s">
        <v>98</v>
      </c>
      <c r="D24" s="4" t="s">
        <v>124</v>
      </c>
      <c r="E24" s="2">
        <v>1985</v>
      </c>
      <c r="F24" s="2" t="s">
        <v>19</v>
      </c>
      <c r="G24" s="2">
        <v>8</v>
      </c>
      <c r="H24" s="2" t="str">
        <f t="shared" si="0"/>
        <v>AUG</v>
      </c>
      <c r="I24" s="2" t="str">
        <f>LOOKUP(G24,{1,3,6,9,12},{"Winter","Spring","Summer","Autumn","Winter"})</f>
        <v>Summer</v>
      </c>
      <c r="J24" s="2" t="s">
        <v>36</v>
      </c>
      <c r="K24" s="2">
        <f t="shared" si="1"/>
        <v>1980</v>
      </c>
      <c r="L24" s="2">
        <v>28</v>
      </c>
      <c r="M24" s="2">
        <f t="shared" si="2"/>
        <v>84</v>
      </c>
      <c r="N24" s="8" t="s">
        <v>363</v>
      </c>
      <c r="O24" s="2" t="s">
        <v>399</v>
      </c>
      <c r="P24" s="2" t="s">
        <v>74</v>
      </c>
      <c r="Q24" s="8" t="s">
        <v>640</v>
      </c>
      <c r="R24" s="48">
        <v>31289</v>
      </c>
      <c r="S24" s="46" t="s">
        <v>438</v>
      </c>
      <c r="T24" s="5"/>
    </row>
    <row r="25" spans="1:20" ht="25" customHeight="1">
      <c r="A25" s="2">
        <v>1</v>
      </c>
      <c r="B25" s="2" t="s">
        <v>97</v>
      </c>
      <c r="C25" s="4" t="s">
        <v>98</v>
      </c>
      <c r="D25" s="4" t="s">
        <v>125</v>
      </c>
      <c r="E25" s="2">
        <v>1985</v>
      </c>
      <c r="F25" s="2" t="s">
        <v>19</v>
      </c>
      <c r="G25" s="2">
        <v>8</v>
      </c>
      <c r="H25" s="2" t="str">
        <f t="shared" si="0"/>
        <v>AUG</v>
      </c>
      <c r="I25" s="2" t="str">
        <f>LOOKUP(G25,{1,3,6,9,12},{"Winter","Spring","Summer","Autumn","Winter"})</f>
        <v>Summer</v>
      </c>
      <c r="J25" s="2" t="s">
        <v>36</v>
      </c>
      <c r="K25" s="2">
        <f t="shared" si="1"/>
        <v>1980</v>
      </c>
      <c r="L25" s="2">
        <v>56</v>
      </c>
      <c r="M25" s="2">
        <f t="shared" si="2"/>
        <v>56</v>
      </c>
      <c r="N25" s="8" t="s">
        <v>363</v>
      </c>
      <c r="O25" s="2" t="s">
        <v>399</v>
      </c>
      <c r="P25" s="2" t="s">
        <v>74</v>
      </c>
      <c r="Q25" s="8" t="s">
        <v>640</v>
      </c>
      <c r="R25" s="48">
        <v>31289</v>
      </c>
      <c r="S25" s="46" t="s">
        <v>439</v>
      </c>
      <c r="T25" s="5"/>
    </row>
    <row r="26" spans="1:20" ht="25" customHeight="1">
      <c r="A26" s="2">
        <v>1</v>
      </c>
      <c r="B26" s="24" t="s">
        <v>340</v>
      </c>
      <c r="C26" s="4" t="s">
        <v>334</v>
      </c>
      <c r="D26" s="4" t="s">
        <v>126</v>
      </c>
      <c r="E26" s="2">
        <v>1986</v>
      </c>
      <c r="F26" s="2" t="s">
        <v>20</v>
      </c>
      <c r="G26" s="2">
        <v>10</v>
      </c>
      <c r="H26" s="2" t="str">
        <f t="shared" si="0"/>
        <v>OCT</v>
      </c>
      <c r="I26" s="2" t="str">
        <f>LOOKUP(G26,{1,3,6,9,12},{"Winter","Spring","Summer","Autumn","Winter"})</f>
        <v>Autumn</v>
      </c>
      <c r="J26" s="2" t="s">
        <v>37</v>
      </c>
      <c r="K26" s="2">
        <f t="shared" si="1"/>
        <v>1980</v>
      </c>
      <c r="L26" s="2">
        <v>40</v>
      </c>
      <c r="M26" s="2">
        <f t="shared" si="2"/>
        <v>40</v>
      </c>
      <c r="N26" s="8" t="s">
        <v>355</v>
      </c>
      <c r="O26" s="2" t="s">
        <v>74</v>
      </c>
      <c r="P26" s="2" t="s">
        <v>74</v>
      </c>
      <c r="Q26" s="8" t="s">
        <v>668</v>
      </c>
      <c r="R26" s="48">
        <v>31712</v>
      </c>
      <c r="S26" s="46" t="s">
        <v>440</v>
      </c>
      <c r="T26" s="5"/>
    </row>
    <row r="27" spans="1:20" ht="25" customHeight="1">
      <c r="A27" s="2">
        <v>1</v>
      </c>
      <c r="B27" s="24" t="s">
        <v>340</v>
      </c>
      <c r="C27" s="4" t="s">
        <v>334</v>
      </c>
      <c r="D27" s="4" t="s">
        <v>127</v>
      </c>
      <c r="E27" s="2">
        <v>1986</v>
      </c>
      <c r="F27" s="2" t="s">
        <v>20</v>
      </c>
      <c r="G27" s="2">
        <v>10</v>
      </c>
      <c r="H27" s="2" t="str">
        <f t="shared" si="0"/>
        <v>OCT</v>
      </c>
      <c r="I27" s="2" t="str">
        <f>LOOKUP(G27,{1,3,6,9,12},{"Winter","Spring","Summer","Autumn","Winter"})</f>
        <v>Autumn</v>
      </c>
      <c r="J27" s="2" t="s">
        <v>37</v>
      </c>
      <c r="K27" s="2">
        <f t="shared" si="1"/>
        <v>1980</v>
      </c>
      <c r="L27" s="2">
        <v>40</v>
      </c>
      <c r="M27" s="2">
        <f t="shared" si="2"/>
        <v>40</v>
      </c>
      <c r="N27" s="8" t="s">
        <v>355</v>
      </c>
      <c r="O27" s="2" t="s">
        <v>74</v>
      </c>
      <c r="P27" s="2" t="s">
        <v>74</v>
      </c>
      <c r="Q27" s="8" t="s">
        <v>668</v>
      </c>
      <c r="R27" s="48">
        <v>31712</v>
      </c>
      <c r="S27" s="46" t="s">
        <v>441</v>
      </c>
      <c r="T27" s="5"/>
    </row>
    <row r="28" spans="1:20" ht="25" customHeight="1">
      <c r="A28" s="2">
        <v>2</v>
      </c>
      <c r="B28" s="24" t="s">
        <v>336</v>
      </c>
      <c r="C28" s="4" t="s">
        <v>128</v>
      </c>
      <c r="D28" s="4" t="s">
        <v>129</v>
      </c>
      <c r="E28" s="2">
        <v>1986</v>
      </c>
      <c r="F28" s="2" t="s">
        <v>24</v>
      </c>
      <c r="G28" s="2">
        <v>11</v>
      </c>
      <c r="H28" s="2" t="str">
        <f t="shared" si="0"/>
        <v>NOV</v>
      </c>
      <c r="I28" s="2" t="str">
        <f>LOOKUP(G28,{1,3,6,9,12},{"Winter","Spring","Summer","Autumn","Winter"})</f>
        <v>Autumn</v>
      </c>
      <c r="J28" s="2" t="s">
        <v>37</v>
      </c>
      <c r="K28" s="2">
        <f t="shared" si="1"/>
        <v>1980</v>
      </c>
      <c r="L28" s="2">
        <v>48</v>
      </c>
      <c r="M28" s="2">
        <f t="shared" si="2"/>
        <v>96</v>
      </c>
      <c r="N28" s="8" t="s">
        <v>367</v>
      </c>
      <c r="O28" s="2" t="s">
        <v>74</v>
      </c>
      <c r="P28" s="2" t="s">
        <v>74</v>
      </c>
      <c r="Q28" s="8" t="s">
        <v>639</v>
      </c>
      <c r="R28" s="48">
        <v>31741</v>
      </c>
      <c r="S28" s="46" t="s">
        <v>442</v>
      </c>
      <c r="T28" s="5"/>
    </row>
    <row r="29" spans="1:20" ht="25" customHeight="1">
      <c r="A29" s="2">
        <v>1</v>
      </c>
      <c r="B29" s="24" t="s">
        <v>340</v>
      </c>
      <c r="C29" s="4" t="s">
        <v>334</v>
      </c>
      <c r="D29" s="4" t="s">
        <v>130</v>
      </c>
      <c r="E29" s="2">
        <v>1987</v>
      </c>
      <c r="F29" s="2" t="s">
        <v>21</v>
      </c>
      <c r="G29" s="2">
        <v>2</v>
      </c>
      <c r="H29" s="2" t="str">
        <f t="shared" si="0"/>
        <v>FEB</v>
      </c>
      <c r="I29" s="2" t="str">
        <f>LOOKUP(G29,{1,3,6,9,12},{"Winter","Spring","Summer","Autumn","Winter"})</f>
        <v>Winter</v>
      </c>
      <c r="J29" s="2" t="s">
        <v>38</v>
      </c>
      <c r="K29" s="2">
        <f t="shared" si="1"/>
        <v>1980</v>
      </c>
      <c r="L29" s="2">
        <v>40</v>
      </c>
      <c r="M29" s="2">
        <f t="shared" si="2"/>
        <v>40</v>
      </c>
      <c r="N29" s="8" t="s">
        <v>365</v>
      </c>
      <c r="O29" s="2" t="s">
        <v>74</v>
      </c>
      <c r="P29" s="2" t="s">
        <v>74</v>
      </c>
      <c r="Q29" s="8" t="s">
        <v>637</v>
      </c>
      <c r="R29" s="48">
        <v>31824</v>
      </c>
      <c r="S29" s="46" t="s">
        <v>443</v>
      </c>
      <c r="T29" s="5"/>
    </row>
    <row r="30" spans="1:20" ht="25" customHeight="1">
      <c r="A30" s="2">
        <v>1</v>
      </c>
      <c r="B30" s="24" t="s">
        <v>340</v>
      </c>
      <c r="C30" s="4" t="s">
        <v>334</v>
      </c>
      <c r="D30" s="4" t="s">
        <v>131</v>
      </c>
      <c r="E30" s="2">
        <v>1987</v>
      </c>
      <c r="F30" s="2" t="s">
        <v>19</v>
      </c>
      <c r="G30" s="2">
        <v>8</v>
      </c>
      <c r="H30" s="2" t="str">
        <f t="shared" si="0"/>
        <v>AUG</v>
      </c>
      <c r="I30" s="2" t="str">
        <f>LOOKUP(G30,{1,3,6,9,12},{"Winter","Spring","Summer","Autumn","Winter"})</f>
        <v>Summer</v>
      </c>
      <c r="J30" s="2" t="s">
        <v>36</v>
      </c>
      <c r="K30" s="2">
        <f t="shared" si="1"/>
        <v>1980</v>
      </c>
      <c r="L30" s="2">
        <v>40</v>
      </c>
      <c r="M30" s="2">
        <f t="shared" si="2"/>
        <v>40</v>
      </c>
      <c r="N30" s="8" t="s">
        <v>355</v>
      </c>
      <c r="O30" s="2" t="s">
        <v>74</v>
      </c>
      <c r="P30" s="2" t="s">
        <v>74</v>
      </c>
      <c r="Q30" s="8" t="s">
        <v>668</v>
      </c>
      <c r="R30" s="48">
        <v>32019</v>
      </c>
      <c r="S30" s="46" t="s">
        <v>444</v>
      </c>
      <c r="T30" s="5"/>
    </row>
    <row r="31" spans="1:20" ht="25" customHeight="1">
      <c r="A31" s="2">
        <v>1</v>
      </c>
      <c r="B31" s="24" t="s">
        <v>340</v>
      </c>
      <c r="C31" s="4" t="s">
        <v>334</v>
      </c>
      <c r="D31" s="4" t="s">
        <v>132</v>
      </c>
      <c r="E31" s="2">
        <v>1988</v>
      </c>
      <c r="F31" s="2" t="s">
        <v>25</v>
      </c>
      <c r="G31" s="2">
        <v>6</v>
      </c>
      <c r="H31" s="2" t="str">
        <f t="shared" si="0"/>
        <v>JUN</v>
      </c>
      <c r="I31" s="2" t="str">
        <f>LOOKUP(G31,{1,3,6,9,12},{"Winter","Spring","Summer","Autumn","Winter"})</f>
        <v>Summer</v>
      </c>
      <c r="J31" s="2" t="s">
        <v>36</v>
      </c>
      <c r="K31" s="2">
        <f t="shared" si="1"/>
        <v>1980</v>
      </c>
      <c r="L31" s="2">
        <v>40</v>
      </c>
      <c r="M31" s="2">
        <f t="shared" si="2"/>
        <v>40</v>
      </c>
      <c r="N31" s="8" t="s">
        <v>361</v>
      </c>
      <c r="O31" s="2" t="s">
        <v>74</v>
      </c>
      <c r="P31" s="2" t="s">
        <v>74</v>
      </c>
      <c r="Q31" s="8" t="s">
        <v>638</v>
      </c>
      <c r="R31" s="48">
        <v>32314</v>
      </c>
      <c r="S31" s="46" t="s">
        <v>445</v>
      </c>
      <c r="T31" s="5"/>
    </row>
    <row r="32" spans="1:20" ht="25" customHeight="1">
      <c r="A32" s="2">
        <v>1</v>
      </c>
      <c r="B32" s="24" t="s">
        <v>336</v>
      </c>
      <c r="C32" s="4" t="s">
        <v>128</v>
      </c>
      <c r="D32" s="4" t="s">
        <v>133</v>
      </c>
      <c r="E32" s="2">
        <v>1989</v>
      </c>
      <c r="F32" s="2" t="s">
        <v>23</v>
      </c>
      <c r="G32" s="2">
        <v>1</v>
      </c>
      <c r="H32" s="2" t="str">
        <f t="shared" si="0"/>
        <v>JAN</v>
      </c>
      <c r="I32" s="2" t="str">
        <f>LOOKUP(G32,{1,3,6,9,12},{"Winter","Spring","Summer","Autumn","Winter"})</f>
        <v>Winter</v>
      </c>
      <c r="J32" s="2" t="s">
        <v>38</v>
      </c>
      <c r="K32" s="2">
        <f t="shared" si="1"/>
        <v>1980</v>
      </c>
      <c r="L32" s="2">
        <v>86</v>
      </c>
      <c r="M32" s="2">
        <f t="shared" si="2"/>
        <v>86</v>
      </c>
      <c r="N32" s="8" t="s">
        <v>367</v>
      </c>
      <c r="O32" s="2" t="s">
        <v>74</v>
      </c>
      <c r="P32" s="2" t="s">
        <v>74</v>
      </c>
      <c r="Q32" s="8" t="s">
        <v>639</v>
      </c>
      <c r="R32" s="48">
        <v>32539</v>
      </c>
      <c r="S32" s="46" t="s">
        <v>446</v>
      </c>
      <c r="T32" s="5"/>
    </row>
    <row r="33" spans="1:20" ht="25" customHeight="1">
      <c r="A33" s="2">
        <v>1</v>
      </c>
      <c r="B33" s="2" t="s">
        <v>378</v>
      </c>
      <c r="C33" s="4" t="s">
        <v>134</v>
      </c>
      <c r="D33" s="4" t="s">
        <v>135</v>
      </c>
      <c r="E33" s="2">
        <v>1989</v>
      </c>
      <c r="F33" s="2" t="s">
        <v>26</v>
      </c>
      <c r="G33" s="2">
        <v>12</v>
      </c>
      <c r="H33" s="2" t="str">
        <f t="shared" si="0"/>
        <v>DEC</v>
      </c>
      <c r="I33" s="2" t="str">
        <f>LOOKUP(G33,{1,3,6,9,12},{"Winter","Spring","Summer","Autumn","Winter"})</f>
        <v>Winter</v>
      </c>
      <c r="J33" s="2" t="s">
        <v>38</v>
      </c>
      <c r="K33" s="2">
        <f t="shared" si="1"/>
        <v>1980</v>
      </c>
      <c r="L33" s="2">
        <v>89</v>
      </c>
      <c r="M33" s="2">
        <f t="shared" si="2"/>
        <v>89</v>
      </c>
      <c r="N33" s="8" t="s">
        <v>367</v>
      </c>
      <c r="O33" s="2" t="s">
        <v>74</v>
      </c>
      <c r="P33" s="2" t="s">
        <v>74</v>
      </c>
      <c r="Q33" s="8" t="s">
        <v>639</v>
      </c>
      <c r="R33" s="48">
        <v>32865</v>
      </c>
      <c r="S33" s="46" t="s">
        <v>447</v>
      </c>
      <c r="T33" s="5"/>
    </row>
    <row r="34" spans="1:20" ht="25" customHeight="1">
      <c r="A34" s="2">
        <v>1</v>
      </c>
      <c r="B34" s="24" t="s">
        <v>340</v>
      </c>
      <c r="C34" s="4" t="s">
        <v>334</v>
      </c>
      <c r="D34" s="4" t="s">
        <v>136</v>
      </c>
      <c r="E34" s="2">
        <v>1992</v>
      </c>
      <c r="F34" s="2" t="s">
        <v>21</v>
      </c>
      <c r="G34" s="2">
        <v>2</v>
      </c>
      <c r="H34" s="2" t="str">
        <f t="shared" si="0"/>
        <v>FEB</v>
      </c>
      <c r="I34" s="2" t="str">
        <f>LOOKUP(G34,{1,3,6,9,12},{"Winter","Spring","Summer","Autumn","Winter"})</f>
        <v>Winter</v>
      </c>
      <c r="J34" s="2" t="s">
        <v>38</v>
      </c>
      <c r="K34" s="2">
        <f t="shared" si="1"/>
        <v>1990</v>
      </c>
      <c r="L34" s="2">
        <v>40</v>
      </c>
      <c r="M34" s="2">
        <f t="shared" si="2"/>
        <v>40</v>
      </c>
      <c r="N34" s="8" t="s">
        <v>365</v>
      </c>
      <c r="O34" s="2" t="s">
        <v>74</v>
      </c>
      <c r="P34" s="2" t="s">
        <v>74</v>
      </c>
      <c r="Q34" s="8" t="s">
        <v>637</v>
      </c>
      <c r="R34" s="48">
        <v>33638</v>
      </c>
      <c r="S34" s="46" t="s">
        <v>448</v>
      </c>
      <c r="T34" s="5"/>
    </row>
    <row r="35" spans="1:20" ht="25" customHeight="1">
      <c r="A35" s="2">
        <v>1</v>
      </c>
      <c r="B35" s="24" t="s">
        <v>340</v>
      </c>
      <c r="C35" s="4" t="s">
        <v>334</v>
      </c>
      <c r="D35" s="4" t="s">
        <v>137</v>
      </c>
      <c r="E35" s="2">
        <v>1993</v>
      </c>
      <c r="F35" s="2" t="s">
        <v>27</v>
      </c>
      <c r="G35" s="2">
        <v>3</v>
      </c>
      <c r="H35" s="2" t="str">
        <f t="shared" si="0"/>
        <v>MAR</v>
      </c>
      <c r="I35" s="2" t="str">
        <f>LOOKUP(G35,{1,3,6,9,12},{"Winter","Spring","Summer","Autumn","Winter"})</f>
        <v>Spring</v>
      </c>
      <c r="J35" s="2" t="s">
        <v>35</v>
      </c>
      <c r="K35" s="2">
        <f t="shared" si="1"/>
        <v>1990</v>
      </c>
      <c r="L35" s="2">
        <v>40</v>
      </c>
      <c r="M35" s="2">
        <f t="shared" si="2"/>
        <v>40</v>
      </c>
      <c r="N35" s="8" t="s">
        <v>357</v>
      </c>
      <c r="O35" s="2" t="s">
        <v>74</v>
      </c>
      <c r="P35" s="2" t="s">
        <v>74</v>
      </c>
      <c r="Q35" s="8" t="s">
        <v>636</v>
      </c>
      <c r="R35" s="48">
        <v>34056</v>
      </c>
      <c r="S35" s="46" t="s">
        <v>449</v>
      </c>
      <c r="T35" s="5"/>
    </row>
    <row r="36" spans="1:20" ht="25" customHeight="1">
      <c r="A36" s="2">
        <v>1</v>
      </c>
      <c r="B36" s="2" t="s">
        <v>333</v>
      </c>
      <c r="C36" s="4" t="s">
        <v>334</v>
      </c>
      <c r="D36" s="4" t="s">
        <v>138</v>
      </c>
      <c r="E36" s="2">
        <v>1993</v>
      </c>
      <c r="F36" s="2" t="s">
        <v>27</v>
      </c>
      <c r="G36" s="2">
        <v>3</v>
      </c>
      <c r="H36" s="2" t="str">
        <f t="shared" si="0"/>
        <v>MAR</v>
      </c>
      <c r="I36" s="2" t="str">
        <f>LOOKUP(G36,{1,3,6,9,12},{"Winter","Spring","Summer","Autumn","Winter"})</f>
        <v>Spring</v>
      </c>
      <c r="J36" s="2" t="s">
        <v>35</v>
      </c>
      <c r="K36" s="2">
        <f t="shared" si="1"/>
        <v>1990</v>
      </c>
      <c r="L36" s="2">
        <v>40</v>
      </c>
      <c r="M36" s="2">
        <f t="shared" si="2"/>
        <v>40</v>
      </c>
      <c r="N36" s="8" t="s">
        <v>367</v>
      </c>
      <c r="O36" s="2" t="s">
        <v>74</v>
      </c>
      <c r="P36" s="2" t="s">
        <v>74</v>
      </c>
      <c r="Q36" s="8" t="s">
        <v>639</v>
      </c>
      <c r="R36" s="48">
        <v>34056</v>
      </c>
      <c r="S36" s="46" t="s">
        <v>450</v>
      </c>
      <c r="T36" s="5"/>
    </row>
    <row r="37" spans="1:20" ht="25" customHeight="1">
      <c r="A37" s="2">
        <v>1</v>
      </c>
      <c r="B37" s="24" t="s">
        <v>336</v>
      </c>
      <c r="C37" s="4" t="s">
        <v>139</v>
      </c>
      <c r="D37" s="4" t="s">
        <v>140</v>
      </c>
      <c r="E37" s="2">
        <v>1994</v>
      </c>
      <c r="F37" s="2" t="s">
        <v>27</v>
      </c>
      <c r="G37" s="2">
        <v>3</v>
      </c>
      <c r="H37" s="2" t="str">
        <f t="shared" si="0"/>
        <v>MAR</v>
      </c>
      <c r="I37" s="2" t="str">
        <f>LOOKUP(G37,{1,3,6,9,12},{"Winter","Spring","Summer","Autumn","Winter"})</f>
        <v>Spring</v>
      </c>
      <c r="J37" s="2" t="s">
        <v>35</v>
      </c>
      <c r="K37" s="2">
        <f t="shared" si="1"/>
        <v>1990</v>
      </c>
      <c r="L37" s="2">
        <v>60</v>
      </c>
      <c r="M37" s="2">
        <f t="shared" si="2"/>
        <v>60</v>
      </c>
      <c r="N37" s="8" t="s">
        <v>359</v>
      </c>
      <c r="O37" s="2" t="s">
        <v>74</v>
      </c>
      <c r="P37" s="2" t="s">
        <v>74</v>
      </c>
      <c r="Q37" s="8" t="s">
        <v>642</v>
      </c>
      <c r="R37" s="48">
        <v>34419</v>
      </c>
      <c r="S37" s="46" t="s">
        <v>451</v>
      </c>
      <c r="T37" s="5"/>
    </row>
    <row r="38" spans="1:20" ht="25" customHeight="1">
      <c r="A38" s="2">
        <v>2</v>
      </c>
      <c r="B38" s="24" t="s">
        <v>340</v>
      </c>
      <c r="C38" s="4" t="s">
        <v>334</v>
      </c>
      <c r="D38" s="4" t="s">
        <v>141</v>
      </c>
      <c r="E38" s="2">
        <v>1994</v>
      </c>
      <c r="F38" s="2" t="s">
        <v>20</v>
      </c>
      <c r="G38" s="2">
        <v>10</v>
      </c>
      <c r="H38" s="2" t="str">
        <f t="shared" si="0"/>
        <v>OCT</v>
      </c>
      <c r="I38" s="2" t="str">
        <f>LOOKUP(G38,{1,3,6,9,12},{"Winter","Spring","Summer","Autumn","Winter"})</f>
        <v>Autumn</v>
      </c>
      <c r="J38" s="2" t="s">
        <v>37</v>
      </c>
      <c r="K38" s="2">
        <f t="shared" si="1"/>
        <v>1990</v>
      </c>
      <c r="L38" s="2">
        <v>40</v>
      </c>
      <c r="M38" s="2">
        <f t="shared" si="2"/>
        <v>80</v>
      </c>
      <c r="N38" s="8" t="s">
        <v>367</v>
      </c>
      <c r="O38" s="2" t="s">
        <v>74</v>
      </c>
      <c r="P38" s="2" t="s">
        <v>74</v>
      </c>
      <c r="Q38" s="8" t="s">
        <v>639</v>
      </c>
      <c r="R38" s="48">
        <v>34630</v>
      </c>
      <c r="S38" s="46" t="s">
        <v>452</v>
      </c>
      <c r="T38" s="5"/>
    </row>
    <row r="39" spans="1:20" ht="25" customHeight="1">
      <c r="A39" s="2">
        <v>2</v>
      </c>
      <c r="B39" s="24" t="s">
        <v>340</v>
      </c>
      <c r="C39" s="4" t="s">
        <v>334</v>
      </c>
      <c r="D39" s="4" t="s">
        <v>142</v>
      </c>
      <c r="E39" s="2">
        <v>1994</v>
      </c>
      <c r="F39" s="2" t="s">
        <v>24</v>
      </c>
      <c r="G39" s="2">
        <v>11</v>
      </c>
      <c r="H39" s="2" t="str">
        <f t="shared" si="0"/>
        <v>NOV</v>
      </c>
      <c r="I39" s="2" t="str">
        <f>LOOKUP(G39,{1,3,6,9,12},{"Winter","Spring","Summer","Autumn","Winter"})</f>
        <v>Autumn</v>
      </c>
      <c r="J39" s="2" t="s">
        <v>37</v>
      </c>
      <c r="K39" s="2">
        <f t="shared" si="1"/>
        <v>1990</v>
      </c>
      <c r="L39" s="2">
        <v>40</v>
      </c>
      <c r="M39" s="2">
        <f t="shared" si="2"/>
        <v>80</v>
      </c>
      <c r="N39" s="8" t="s">
        <v>367</v>
      </c>
      <c r="O39" s="2" t="s">
        <v>74</v>
      </c>
      <c r="P39" s="2" t="s">
        <v>74</v>
      </c>
      <c r="Q39" s="8" t="s">
        <v>639</v>
      </c>
      <c r="R39" s="48">
        <v>34664</v>
      </c>
      <c r="S39" s="46" t="s">
        <v>453</v>
      </c>
      <c r="T39" s="5"/>
    </row>
    <row r="40" spans="1:20" ht="25" customHeight="1">
      <c r="A40" s="2">
        <v>3</v>
      </c>
      <c r="B40" s="24" t="s">
        <v>340</v>
      </c>
      <c r="C40" s="4" t="s">
        <v>334</v>
      </c>
      <c r="D40" s="4" t="s">
        <v>143</v>
      </c>
      <c r="E40" s="2">
        <v>1994</v>
      </c>
      <c r="F40" s="2" t="s">
        <v>26</v>
      </c>
      <c r="G40" s="2">
        <v>12</v>
      </c>
      <c r="H40" s="2" t="str">
        <f t="shared" si="0"/>
        <v>DEC</v>
      </c>
      <c r="I40" s="2" t="str">
        <f>LOOKUP(G40,{1,3,6,9,12},{"Winter","Spring","Summer","Autumn","Winter"})</f>
        <v>Winter</v>
      </c>
      <c r="J40" s="2" t="s">
        <v>38</v>
      </c>
      <c r="K40" s="2">
        <f t="shared" si="1"/>
        <v>1990</v>
      </c>
      <c r="L40" s="2">
        <v>40</v>
      </c>
      <c r="M40" s="2">
        <f t="shared" si="2"/>
        <v>120</v>
      </c>
      <c r="N40" s="8" t="s">
        <v>367</v>
      </c>
      <c r="O40" s="2" t="s">
        <v>74</v>
      </c>
      <c r="P40" s="2" t="s">
        <v>74</v>
      </c>
      <c r="Q40" s="8" t="s">
        <v>639</v>
      </c>
      <c r="R40" s="48">
        <v>34698</v>
      </c>
      <c r="S40" s="46" t="s">
        <v>454</v>
      </c>
      <c r="T40" s="5"/>
    </row>
    <row r="41" spans="1:20" ht="25" customHeight="1">
      <c r="A41" s="2">
        <v>1</v>
      </c>
      <c r="B41" s="24" t="s">
        <v>340</v>
      </c>
      <c r="C41" s="4" t="s">
        <v>334</v>
      </c>
      <c r="D41" s="4" t="s">
        <v>144</v>
      </c>
      <c r="E41" s="2">
        <v>1995</v>
      </c>
      <c r="F41" s="2" t="s">
        <v>23</v>
      </c>
      <c r="G41" s="2">
        <v>1</v>
      </c>
      <c r="H41" s="2" t="str">
        <f t="shared" si="0"/>
        <v>JAN</v>
      </c>
      <c r="I41" s="2" t="str">
        <f>LOOKUP(G41,{1,3,6,9,12},{"Winter","Spring","Summer","Autumn","Winter"})</f>
        <v>Winter</v>
      </c>
      <c r="J41" s="2" t="s">
        <v>38</v>
      </c>
      <c r="K41" s="2">
        <f t="shared" si="1"/>
        <v>1990</v>
      </c>
      <c r="L41" s="2">
        <v>40</v>
      </c>
      <c r="M41" s="2">
        <f t="shared" si="2"/>
        <v>40</v>
      </c>
      <c r="N41" s="8" t="s">
        <v>367</v>
      </c>
      <c r="O41" s="2" t="s">
        <v>74</v>
      </c>
      <c r="P41" s="2" t="s">
        <v>74</v>
      </c>
      <c r="Q41" s="8" t="s">
        <v>639</v>
      </c>
      <c r="R41" s="48">
        <v>34730</v>
      </c>
      <c r="S41" s="46" t="s">
        <v>455</v>
      </c>
      <c r="T41" s="5"/>
    </row>
    <row r="42" spans="1:20" ht="25" customHeight="1">
      <c r="A42" s="2">
        <v>6</v>
      </c>
      <c r="B42" s="24" t="s">
        <v>340</v>
      </c>
      <c r="C42" s="4" t="s">
        <v>334</v>
      </c>
      <c r="D42" s="4" t="s">
        <v>145</v>
      </c>
      <c r="E42" s="2">
        <v>1995</v>
      </c>
      <c r="F42" s="2" t="s">
        <v>21</v>
      </c>
      <c r="G42" s="2">
        <v>2</v>
      </c>
      <c r="H42" s="2" t="str">
        <f t="shared" si="0"/>
        <v>FEB</v>
      </c>
      <c r="I42" s="2" t="str">
        <f>LOOKUP(G42,{1,3,6,9,12},{"Winter","Spring","Summer","Autumn","Winter"})</f>
        <v>Winter</v>
      </c>
      <c r="J42" s="2" t="s">
        <v>38</v>
      </c>
      <c r="K42" s="2">
        <f t="shared" si="1"/>
        <v>1990</v>
      </c>
      <c r="L42" s="2">
        <v>40</v>
      </c>
      <c r="M42" s="2">
        <f t="shared" si="2"/>
        <v>240</v>
      </c>
      <c r="N42" s="8" t="s">
        <v>367</v>
      </c>
      <c r="O42" s="2" t="s">
        <v>74</v>
      </c>
      <c r="P42" s="2" t="s">
        <v>74</v>
      </c>
      <c r="Q42" s="8" t="s">
        <v>639</v>
      </c>
      <c r="R42" s="48">
        <v>34744</v>
      </c>
      <c r="S42" s="46" t="s">
        <v>456</v>
      </c>
      <c r="T42" s="5"/>
    </row>
    <row r="43" spans="1:20" ht="25" customHeight="1">
      <c r="A43" s="2">
        <v>1</v>
      </c>
      <c r="B43" s="24" t="s">
        <v>340</v>
      </c>
      <c r="C43" s="4" t="s">
        <v>334</v>
      </c>
      <c r="D43" s="4" t="s">
        <v>146</v>
      </c>
      <c r="E43" s="2">
        <v>1995</v>
      </c>
      <c r="F43" s="2" t="s">
        <v>21</v>
      </c>
      <c r="G43" s="2">
        <v>2</v>
      </c>
      <c r="H43" s="2" t="str">
        <f t="shared" si="0"/>
        <v>FEB</v>
      </c>
      <c r="I43" s="2" t="str">
        <f>LOOKUP(G43,{1,3,6,9,12},{"Winter","Spring","Summer","Autumn","Winter"})</f>
        <v>Winter</v>
      </c>
      <c r="J43" s="2" t="s">
        <v>38</v>
      </c>
      <c r="K43" s="2">
        <f t="shared" si="1"/>
        <v>1990</v>
      </c>
      <c r="L43" s="2">
        <v>40</v>
      </c>
      <c r="M43" s="2">
        <f t="shared" si="2"/>
        <v>40</v>
      </c>
      <c r="N43" s="8" t="s">
        <v>367</v>
      </c>
      <c r="O43" s="2" t="s">
        <v>74</v>
      </c>
      <c r="P43" s="2" t="s">
        <v>74</v>
      </c>
      <c r="Q43" s="8" t="s">
        <v>639</v>
      </c>
      <c r="R43" s="48">
        <v>34744</v>
      </c>
      <c r="S43" s="46" t="s">
        <v>457</v>
      </c>
      <c r="T43" s="5"/>
    </row>
    <row r="44" spans="1:20" ht="25" customHeight="1">
      <c r="A44" s="2">
        <v>1</v>
      </c>
      <c r="B44" s="24" t="s">
        <v>340</v>
      </c>
      <c r="C44" s="4" t="s">
        <v>334</v>
      </c>
      <c r="D44" s="4" t="s">
        <v>147</v>
      </c>
      <c r="E44" s="2">
        <v>1995</v>
      </c>
      <c r="F44" s="2" t="s">
        <v>21</v>
      </c>
      <c r="G44" s="2">
        <v>2</v>
      </c>
      <c r="H44" s="2" t="str">
        <f t="shared" si="0"/>
        <v>FEB</v>
      </c>
      <c r="I44" s="2" t="str">
        <f>LOOKUP(G44,{1,3,6,9,12},{"Winter","Spring","Summer","Autumn","Winter"})</f>
        <v>Winter</v>
      </c>
      <c r="J44" s="2" t="s">
        <v>38</v>
      </c>
      <c r="K44" s="2">
        <f t="shared" si="1"/>
        <v>1990</v>
      </c>
      <c r="L44" s="2">
        <v>40</v>
      </c>
      <c r="M44" s="2">
        <f t="shared" si="2"/>
        <v>40</v>
      </c>
      <c r="N44" s="8" t="s">
        <v>367</v>
      </c>
      <c r="O44" s="2" t="s">
        <v>74</v>
      </c>
      <c r="P44" s="2" t="s">
        <v>74</v>
      </c>
      <c r="Q44" s="8" t="s">
        <v>639</v>
      </c>
      <c r="R44" s="48">
        <v>34745</v>
      </c>
      <c r="S44" s="46" t="s">
        <v>458</v>
      </c>
      <c r="T44" s="5"/>
    </row>
    <row r="45" spans="1:20" ht="25" customHeight="1">
      <c r="A45" s="2">
        <v>2</v>
      </c>
      <c r="B45" s="24" t="s">
        <v>340</v>
      </c>
      <c r="C45" s="4" t="s">
        <v>334</v>
      </c>
      <c r="D45" s="4" t="s">
        <v>148</v>
      </c>
      <c r="E45" s="2">
        <v>1995</v>
      </c>
      <c r="F45" s="2" t="s">
        <v>21</v>
      </c>
      <c r="G45" s="2">
        <v>2</v>
      </c>
      <c r="H45" s="2" t="str">
        <f t="shared" si="0"/>
        <v>FEB</v>
      </c>
      <c r="I45" s="2" t="str">
        <f>LOOKUP(G45,{1,3,6,9,12},{"Winter","Spring","Summer","Autumn","Winter"})</f>
        <v>Winter</v>
      </c>
      <c r="J45" s="2" t="s">
        <v>38</v>
      </c>
      <c r="K45" s="2">
        <f t="shared" si="1"/>
        <v>1990</v>
      </c>
      <c r="L45" s="2">
        <v>40</v>
      </c>
      <c r="M45" s="2">
        <f t="shared" si="2"/>
        <v>80</v>
      </c>
      <c r="N45" s="8" t="s">
        <v>367</v>
      </c>
      <c r="O45" s="2" t="s">
        <v>74</v>
      </c>
      <c r="P45" s="2" t="s">
        <v>74</v>
      </c>
      <c r="Q45" s="8" t="s">
        <v>639</v>
      </c>
      <c r="R45" s="48">
        <v>34745</v>
      </c>
      <c r="S45" s="46" t="s">
        <v>459</v>
      </c>
      <c r="T45" s="5"/>
    </row>
    <row r="46" spans="1:20" ht="25" customHeight="1">
      <c r="A46" s="2">
        <v>1</v>
      </c>
      <c r="B46" s="24" t="s">
        <v>336</v>
      </c>
      <c r="C46" s="4" t="s">
        <v>149</v>
      </c>
      <c r="D46" s="4" t="s">
        <v>150</v>
      </c>
      <c r="E46" s="2">
        <v>1995</v>
      </c>
      <c r="F46" s="2" t="s">
        <v>27</v>
      </c>
      <c r="G46" s="2">
        <v>3</v>
      </c>
      <c r="H46" s="2" t="str">
        <f t="shared" si="0"/>
        <v>MAR</v>
      </c>
      <c r="I46" s="2" t="str">
        <f>LOOKUP(G46,{1,3,6,9,12},{"Winter","Spring","Summer","Autumn","Winter"})</f>
        <v>Spring</v>
      </c>
      <c r="J46" s="2" t="s">
        <v>35</v>
      </c>
      <c r="K46" s="2">
        <f t="shared" si="1"/>
        <v>1990</v>
      </c>
      <c r="L46" s="2">
        <v>56</v>
      </c>
      <c r="M46" s="2">
        <f t="shared" si="2"/>
        <v>56</v>
      </c>
      <c r="N46" s="8" t="s">
        <v>367</v>
      </c>
      <c r="O46" s="2" t="s">
        <v>74</v>
      </c>
      <c r="P46" s="2" t="s">
        <v>74</v>
      </c>
      <c r="Q46" s="8" t="s">
        <v>639</v>
      </c>
      <c r="R46" s="48">
        <v>34783</v>
      </c>
      <c r="S46" s="46" t="s">
        <v>460</v>
      </c>
      <c r="T46" s="5"/>
    </row>
    <row r="47" spans="1:20" ht="25" customHeight="1">
      <c r="A47" s="2">
        <v>1</v>
      </c>
      <c r="B47" s="24" t="s">
        <v>340</v>
      </c>
      <c r="C47" s="4" t="s">
        <v>334</v>
      </c>
      <c r="D47" s="4" t="s">
        <v>151</v>
      </c>
      <c r="E47" s="2">
        <v>1995</v>
      </c>
      <c r="F47" s="2" t="s">
        <v>18</v>
      </c>
      <c r="G47" s="2">
        <v>9</v>
      </c>
      <c r="H47" s="2" t="str">
        <f t="shared" si="0"/>
        <v>SEP</v>
      </c>
      <c r="I47" s="2" t="str">
        <f>LOOKUP(G47,{1,3,6,9,12},{"Winter","Spring","Summer","Autumn","Winter"})</f>
        <v>Autumn</v>
      </c>
      <c r="J47" s="2" t="s">
        <v>37</v>
      </c>
      <c r="K47" s="2">
        <f t="shared" si="1"/>
        <v>1990</v>
      </c>
      <c r="L47" s="2">
        <v>40</v>
      </c>
      <c r="M47" s="2">
        <f t="shared" si="2"/>
        <v>40</v>
      </c>
      <c r="N47" s="8" t="s">
        <v>367</v>
      </c>
      <c r="O47" s="2" t="s">
        <v>74</v>
      </c>
      <c r="P47" s="2" t="s">
        <v>74</v>
      </c>
      <c r="Q47" s="8" t="s">
        <v>639</v>
      </c>
      <c r="R47" s="48">
        <v>34965</v>
      </c>
      <c r="S47" s="46" t="s">
        <v>461</v>
      </c>
      <c r="T47" s="5"/>
    </row>
    <row r="48" spans="1:20" ht="25" customHeight="1">
      <c r="A48" s="2">
        <v>1</v>
      </c>
      <c r="B48" s="24" t="s">
        <v>340</v>
      </c>
      <c r="C48" s="4" t="s">
        <v>334</v>
      </c>
      <c r="D48" s="4" t="s">
        <v>152</v>
      </c>
      <c r="E48" s="2">
        <v>1995</v>
      </c>
      <c r="F48" s="2" t="s">
        <v>20</v>
      </c>
      <c r="G48" s="2">
        <v>10</v>
      </c>
      <c r="H48" s="2" t="str">
        <f t="shared" si="0"/>
        <v>OCT</v>
      </c>
      <c r="I48" s="2" t="str">
        <f>LOOKUP(G48,{1,3,6,9,12},{"Winter","Spring","Summer","Autumn","Winter"})</f>
        <v>Autumn</v>
      </c>
      <c r="J48" s="2" t="s">
        <v>37</v>
      </c>
      <c r="K48" s="2">
        <f t="shared" si="1"/>
        <v>1990</v>
      </c>
      <c r="L48" s="2">
        <f>10*16</f>
        <v>160</v>
      </c>
      <c r="M48" s="2">
        <f t="shared" si="2"/>
        <v>160</v>
      </c>
      <c r="N48" s="8" t="s">
        <v>367</v>
      </c>
      <c r="O48" s="2" t="s">
        <v>74</v>
      </c>
      <c r="P48" s="2" t="s">
        <v>74</v>
      </c>
      <c r="Q48" s="8" t="s">
        <v>639</v>
      </c>
      <c r="R48" s="48">
        <v>35001</v>
      </c>
      <c r="S48" s="46" t="s">
        <v>462</v>
      </c>
      <c r="T48" s="5"/>
    </row>
    <row r="49" spans="1:20" ht="25" customHeight="1">
      <c r="A49" s="2">
        <v>2</v>
      </c>
      <c r="B49" s="24" t="s">
        <v>340</v>
      </c>
      <c r="C49" s="4" t="s">
        <v>334</v>
      </c>
      <c r="D49" s="4" t="s">
        <v>153</v>
      </c>
      <c r="E49" s="2">
        <v>1995</v>
      </c>
      <c r="F49" s="2" t="s">
        <v>24</v>
      </c>
      <c r="G49" s="2">
        <v>11</v>
      </c>
      <c r="H49" s="2" t="str">
        <f t="shared" si="0"/>
        <v>NOV</v>
      </c>
      <c r="I49" s="2" t="str">
        <f>LOOKUP(G49,{1,3,6,9,12},{"Winter","Spring","Summer","Autumn","Winter"})</f>
        <v>Autumn</v>
      </c>
      <c r="J49" s="2" t="s">
        <v>37</v>
      </c>
      <c r="K49" s="2">
        <f t="shared" si="1"/>
        <v>1990</v>
      </c>
      <c r="L49" s="2">
        <v>40</v>
      </c>
      <c r="M49" s="2">
        <f t="shared" si="2"/>
        <v>80</v>
      </c>
      <c r="N49" s="8" t="s">
        <v>367</v>
      </c>
      <c r="O49" s="2" t="s">
        <v>74</v>
      </c>
      <c r="P49" s="2" t="s">
        <v>74</v>
      </c>
      <c r="Q49" s="8" t="s">
        <v>639</v>
      </c>
      <c r="R49" s="48">
        <v>35033</v>
      </c>
      <c r="S49" s="46" t="s">
        <v>463</v>
      </c>
      <c r="T49" s="5"/>
    </row>
    <row r="50" spans="1:20" ht="25" customHeight="1">
      <c r="A50" s="2">
        <v>1</v>
      </c>
      <c r="B50" s="24" t="s">
        <v>336</v>
      </c>
      <c r="C50" s="4" t="s">
        <v>149</v>
      </c>
      <c r="D50" s="4" t="s">
        <v>154</v>
      </c>
      <c r="E50" s="2">
        <v>1995</v>
      </c>
      <c r="F50" s="2" t="s">
        <v>24</v>
      </c>
      <c r="G50" s="2">
        <v>11</v>
      </c>
      <c r="H50" s="2" t="str">
        <f t="shared" si="0"/>
        <v>NOV</v>
      </c>
      <c r="I50" s="2" t="str">
        <f>LOOKUP(G50,{1,3,6,9,12},{"Winter","Spring","Summer","Autumn","Winter"})</f>
        <v>Autumn</v>
      </c>
      <c r="J50" s="2" t="s">
        <v>37</v>
      </c>
      <c r="K50" s="2">
        <f t="shared" si="1"/>
        <v>1990</v>
      </c>
      <c r="L50" s="2">
        <v>56</v>
      </c>
      <c r="M50" s="2">
        <f t="shared" si="2"/>
        <v>56</v>
      </c>
      <c r="N50" s="8" t="s">
        <v>367</v>
      </c>
      <c r="O50" s="2" t="s">
        <v>74</v>
      </c>
      <c r="P50" s="2" t="s">
        <v>74</v>
      </c>
      <c r="Q50" s="8" t="s">
        <v>639</v>
      </c>
      <c r="R50" s="48">
        <v>35033</v>
      </c>
      <c r="S50" s="46" t="s">
        <v>464</v>
      </c>
      <c r="T50" s="5"/>
    </row>
    <row r="51" spans="1:20" ht="25" customHeight="1">
      <c r="A51" s="2">
        <v>2</v>
      </c>
      <c r="B51" s="24" t="s">
        <v>336</v>
      </c>
      <c r="C51" s="4" t="s">
        <v>155</v>
      </c>
      <c r="D51" s="4" t="s">
        <v>156</v>
      </c>
      <c r="E51" s="2">
        <v>1995</v>
      </c>
      <c r="F51" s="2" t="s">
        <v>24</v>
      </c>
      <c r="G51" s="2">
        <v>11</v>
      </c>
      <c r="H51" s="2" t="str">
        <f t="shared" si="0"/>
        <v>NOV</v>
      </c>
      <c r="I51" s="2" t="str">
        <f>LOOKUP(G51,{1,3,6,9,12},{"Winter","Spring","Summer","Autumn","Winter"})</f>
        <v>Autumn</v>
      </c>
      <c r="J51" s="2" t="s">
        <v>37</v>
      </c>
      <c r="K51" s="2">
        <f t="shared" si="1"/>
        <v>1990</v>
      </c>
      <c r="L51" s="2">
        <v>60</v>
      </c>
      <c r="M51" s="2">
        <f t="shared" si="2"/>
        <v>120</v>
      </c>
      <c r="N51" s="8" t="s">
        <v>367</v>
      </c>
      <c r="O51" s="2" t="s">
        <v>74</v>
      </c>
      <c r="P51" s="2" t="s">
        <v>74</v>
      </c>
      <c r="Q51" s="8" t="s">
        <v>639</v>
      </c>
      <c r="R51" s="48">
        <v>35033</v>
      </c>
      <c r="S51" s="46" t="s">
        <v>465</v>
      </c>
      <c r="T51" s="5"/>
    </row>
    <row r="52" spans="1:20" ht="25" customHeight="1">
      <c r="A52" s="2">
        <v>3</v>
      </c>
      <c r="B52" s="24" t="s">
        <v>340</v>
      </c>
      <c r="C52" s="4" t="s">
        <v>334</v>
      </c>
      <c r="D52" s="4" t="s">
        <v>157</v>
      </c>
      <c r="E52" s="2">
        <v>1995</v>
      </c>
      <c r="F52" s="2" t="s">
        <v>24</v>
      </c>
      <c r="G52" s="2">
        <v>11</v>
      </c>
      <c r="H52" s="2" t="str">
        <f t="shared" si="0"/>
        <v>NOV</v>
      </c>
      <c r="I52" s="2" t="str">
        <f>LOOKUP(G52,{1,3,6,9,12},{"Winter","Spring","Summer","Autumn","Winter"})</f>
        <v>Autumn</v>
      </c>
      <c r="J52" s="2" t="s">
        <v>37</v>
      </c>
      <c r="K52" s="2">
        <f t="shared" si="1"/>
        <v>1990</v>
      </c>
      <c r="L52" s="2">
        <v>40</v>
      </c>
      <c r="M52" s="2">
        <f t="shared" si="2"/>
        <v>120</v>
      </c>
      <c r="N52" s="8" t="s">
        <v>369</v>
      </c>
      <c r="O52" s="2" t="s">
        <v>405</v>
      </c>
      <c r="P52" s="2" t="s">
        <v>74</v>
      </c>
      <c r="Q52" s="8" t="s">
        <v>641</v>
      </c>
      <c r="R52" s="48">
        <v>35033</v>
      </c>
      <c r="S52" s="46" t="s">
        <v>466</v>
      </c>
      <c r="T52" s="5"/>
    </row>
    <row r="53" spans="1:20" ht="25" customHeight="1">
      <c r="A53" s="2">
        <v>1</v>
      </c>
      <c r="B53" s="24" t="s">
        <v>340</v>
      </c>
      <c r="C53" s="4" t="s">
        <v>334</v>
      </c>
      <c r="D53" s="4" t="s">
        <v>158</v>
      </c>
      <c r="E53" s="2">
        <v>1995</v>
      </c>
      <c r="F53" s="2" t="s">
        <v>24</v>
      </c>
      <c r="G53" s="2">
        <v>11</v>
      </c>
      <c r="H53" s="2" t="str">
        <f t="shared" si="0"/>
        <v>NOV</v>
      </c>
      <c r="I53" s="2" t="str">
        <f>LOOKUP(G53,{1,3,6,9,12},{"Winter","Spring","Summer","Autumn","Winter"})</f>
        <v>Autumn</v>
      </c>
      <c r="J53" s="2" t="s">
        <v>37</v>
      </c>
      <c r="K53" s="2">
        <f t="shared" si="1"/>
        <v>1990</v>
      </c>
      <c r="L53" s="2">
        <f>10*8</f>
        <v>80</v>
      </c>
      <c r="M53" s="2">
        <f t="shared" si="2"/>
        <v>80</v>
      </c>
      <c r="N53" s="8" t="s">
        <v>369</v>
      </c>
      <c r="O53" s="2" t="s">
        <v>405</v>
      </c>
      <c r="P53" s="2" t="s">
        <v>74</v>
      </c>
      <c r="Q53" s="8" t="s">
        <v>641</v>
      </c>
      <c r="R53" s="48">
        <v>35033</v>
      </c>
      <c r="S53" s="46" t="s">
        <v>467</v>
      </c>
      <c r="T53" s="5"/>
    </row>
    <row r="54" spans="1:20" ht="25" customHeight="1">
      <c r="A54" s="2">
        <v>2</v>
      </c>
      <c r="B54" s="24" t="s">
        <v>340</v>
      </c>
      <c r="C54" s="4" t="s">
        <v>334</v>
      </c>
      <c r="D54" s="4" t="s">
        <v>159</v>
      </c>
      <c r="E54" s="2">
        <v>1995</v>
      </c>
      <c r="F54" s="2" t="s">
        <v>24</v>
      </c>
      <c r="G54" s="2">
        <v>11</v>
      </c>
      <c r="H54" s="2" t="str">
        <f t="shared" si="0"/>
        <v>NOV</v>
      </c>
      <c r="I54" s="2" t="str">
        <f>LOOKUP(G54,{1,3,6,9,12},{"Winter","Spring","Summer","Autumn","Winter"})</f>
        <v>Autumn</v>
      </c>
      <c r="J54" s="2" t="s">
        <v>37</v>
      </c>
      <c r="K54" s="2">
        <f t="shared" si="1"/>
        <v>1990</v>
      </c>
      <c r="L54" s="2">
        <v>40</v>
      </c>
      <c r="M54" s="2">
        <f t="shared" si="2"/>
        <v>80</v>
      </c>
      <c r="N54" s="25" t="s">
        <v>366</v>
      </c>
      <c r="O54" s="2" t="s">
        <v>405</v>
      </c>
      <c r="P54" s="2" t="s">
        <v>74</v>
      </c>
      <c r="Q54" s="25" t="s">
        <v>639</v>
      </c>
      <c r="R54" s="48">
        <v>35033</v>
      </c>
      <c r="S54" s="46" t="s">
        <v>468</v>
      </c>
      <c r="T54" s="5"/>
    </row>
    <row r="55" spans="1:20" ht="25" customHeight="1">
      <c r="A55" s="2">
        <v>5</v>
      </c>
      <c r="B55" s="24" t="s">
        <v>340</v>
      </c>
      <c r="C55" s="4" t="s">
        <v>334</v>
      </c>
      <c r="D55" s="4" t="s">
        <v>160</v>
      </c>
      <c r="E55" s="2">
        <v>1995</v>
      </c>
      <c r="F55" s="2" t="s">
        <v>24</v>
      </c>
      <c r="G55" s="2">
        <v>11</v>
      </c>
      <c r="H55" s="2" t="str">
        <f t="shared" si="0"/>
        <v>NOV</v>
      </c>
      <c r="I55" s="2" t="str">
        <f>LOOKUP(G55,{1,3,6,9,12},{"Winter","Spring","Summer","Autumn","Winter"})</f>
        <v>Autumn</v>
      </c>
      <c r="J55" s="2" t="s">
        <v>37</v>
      </c>
      <c r="K55" s="2">
        <f t="shared" si="1"/>
        <v>1990</v>
      </c>
      <c r="L55" s="2">
        <v>40</v>
      </c>
      <c r="M55" s="2">
        <f t="shared" si="2"/>
        <v>200</v>
      </c>
      <c r="N55" s="8" t="s">
        <v>367</v>
      </c>
      <c r="O55" s="2" t="s">
        <v>74</v>
      </c>
      <c r="P55" s="2" t="s">
        <v>74</v>
      </c>
      <c r="Q55" s="8" t="s">
        <v>639</v>
      </c>
      <c r="R55" s="48">
        <v>35033</v>
      </c>
      <c r="S55" s="46" t="s">
        <v>650</v>
      </c>
      <c r="T55" s="5"/>
    </row>
    <row r="56" spans="1:20" ht="25" customHeight="1">
      <c r="A56" s="2">
        <v>1</v>
      </c>
      <c r="B56" s="24" t="s">
        <v>336</v>
      </c>
      <c r="C56" s="4" t="s">
        <v>139</v>
      </c>
      <c r="D56" s="4" t="s">
        <v>161</v>
      </c>
      <c r="E56" s="2">
        <v>1996</v>
      </c>
      <c r="F56" s="2" t="s">
        <v>27</v>
      </c>
      <c r="G56" s="2">
        <v>3</v>
      </c>
      <c r="H56" s="2" t="str">
        <f t="shared" si="0"/>
        <v>MAR</v>
      </c>
      <c r="I56" s="2" t="str">
        <f>LOOKUP(G56,{1,3,6,9,12},{"Winter","Spring","Summer","Autumn","Winter"})</f>
        <v>Spring</v>
      </c>
      <c r="J56" s="2" t="s">
        <v>35</v>
      </c>
      <c r="K56" s="2">
        <f t="shared" si="1"/>
        <v>1990</v>
      </c>
      <c r="L56" s="2">
        <v>60</v>
      </c>
      <c r="M56" s="2">
        <f t="shared" si="2"/>
        <v>60</v>
      </c>
      <c r="N56" s="25" t="s">
        <v>366</v>
      </c>
      <c r="O56" s="2" t="s">
        <v>74</v>
      </c>
      <c r="P56" s="2" t="s">
        <v>74</v>
      </c>
      <c r="Q56" s="25" t="s">
        <v>639</v>
      </c>
      <c r="R56" s="48">
        <v>35154</v>
      </c>
      <c r="S56" s="46" t="s">
        <v>469</v>
      </c>
      <c r="T56" s="5"/>
    </row>
    <row r="57" spans="1:20" ht="25" customHeight="1">
      <c r="A57" s="2">
        <v>1</v>
      </c>
      <c r="B57" s="24" t="s">
        <v>340</v>
      </c>
      <c r="C57" s="4" t="s">
        <v>334</v>
      </c>
      <c r="D57" s="4" t="s">
        <v>162</v>
      </c>
      <c r="E57" s="2">
        <v>1996</v>
      </c>
      <c r="F57" s="2" t="s">
        <v>17</v>
      </c>
      <c r="G57" s="2">
        <v>4</v>
      </c>
      <c r="H57" s="2" t="str">
        <f t="shared" si="0"/>
        <v>APR</v>
      </c>
      <c r="I57" s="2" t="str">
        <f>LOOKUP(G57,{1,3,6,9,12},{"Winter","Spring","Summer","Autumn","Winter"})</f>
        <v>Spring</v>
      </c>
      <c r="J57" s="2" t="s">
        <v>35</v>
      </c>
      <c r="K57" s="2">
        <f t="shared" si="1"/>
        <v>1990</v>
      </c>
      <c r="L57" s="2">
        <v>40</v>
      </c>
      <c r="M57" s="2">
        <f t="shared" si="2"/>
        <v>40</v>
      </c>
      <c r="N57" s="8" t="s">
        <v>361</v>
      </c>
      <c r="O57" s="2" t="s">
        <v>74</v>
      </c>
      <c r="P57" s="2" t="s">
        <v>74</v>
      </c>
      <c r="Q57" s="8" t="s">
        <v>638</v>
      </c>
      <c r="R57" s="48">
        <v>35183</v>
      </c>
      <c r="S57" s="46" t="s">
        <v>470</v>
      </c>
      <c r="T57" s="5"/>
    </row>
    <row r="58" spans="1:20" ht="25" customHeight="1">
      <c r="A58" s="2">
        <v>1</v>
      </c>
      <c r="B58" s="24" t="s">
        <v>337</v>
      </c>
      <c r="C58" s="4" t="s">
        <v>108</v>
      </c>
      <c r="D58" s="4" t="s">
        <v>163</v>
      </c>
      <c r="E58" s="2">
        <v>1997</v>
      </c>
      <c r="F58" s="2" t="s">
        <v>27</v>
      </c>
      <c r="G58" s="2">
        <v>3</v>
      </c>
      <c r="H58" s="2" t="str">
        <f t="shared" si="0"/>
        <v>MAR</v>
      </c>
      <c r="I58" s="2" t="str">
        <f>LOOKUP(G58,{1,3,6,9,12},{"Winter","Spring","Summer","Autumn","Winter"})</f>
        <v>Spring</v>
      </c>
      <c r="J58" s="2" t="s">
        <v>35</v>
      </c>
      <c r="K58" s="2">
        <f t="shared" si="1"/>
        <v>1990</v>
      </c>
      <c r="L58" s="2">
        <v>93</v>
      </c>
      <c r="M58" s="2">
        <f t="shared" si="2"/>
        <v>93</v>
      </c>
      <c r="N58" s="8" t="s">
        <v>361</v>
      </c>
      <c r="O58" s="2" t="s">
        <v>74</v>
      </c>
      <c r="P58" s="2" t="s">
        <v>74</v>
      </c>
      <c r="Q58" s="8" t="s">
        <v>638</v>
      </c>
      <c r="R58" s="48">
        <v>35511</v>
      </c>
      <c r="S58" s="46" t="s">
        <v>471</v>
      </c>
      <c r="T58" s="5"/>
    </row>
    <row r="59" spans="1:20" ht="25" customHeight="1">
      <c r="A59" s="2">
        <v>1</v>
      </c>
      <c r="B59" s="24" t="s">
        <v>337</v>
      </c>
      <c r="C59" s="4" t="s">
        <v>164</v>
      </c>
      <c r="D59" s="4" t="s">
        <v>165</v>
      </c>
      <c r="E59" s="2">
        <v>1998</v>
      </c>
      <c r="F59" s="2" t="s">
        <v>18</v>
      </c>
      <c r="G59" s="2">
        <v>9</v>
      </c>
      <c r="H59" s="2" t="str">
        <f t="shared" si="0"/>
        <v>SEP</v>
      </c>
      <c r="I59" s="2" t="str">
        <f>LOOKUP(G59,{1,3,6,9,12},{"Winter","Spring","Summer","Autumn","Winter"})</f>
        <v>Autumn</v>
      </c>
      <c r="J59" s="2" t="s">
        <v>37</v>
      </c>
      <c r="K59" s="2">
        <f t="shared" si="1"/>
        <v>1990</v>
      </c>
      <c r="L59" s="2">
        <v>95</v>
      </c>
      <c r="M59" s="2">
        <f t="shared" si="2"/>
        <v>95</v>
      </c>
      <c r="N59" s="8" t="s">
        <v>361</v>
      </c>
      <c r="O59" s="2" t="s">
        <v>74</v>
      </c>
      <c r="P59" s="2" t="s">
        <v>74</v>
      </c>
      <c r="Q59" s="8" t="s">
        <v>638</v>
      </c>
      <c r="R59" s="48">
        <v>36073</v>
      </c>
      <c r="S59" s="46" t="s">
        <v>472</v>
      </c>
      <c r="T59" s="5"/>
    </row>
    <row r="60" spans="1:20" ht="25" customHeight="1">
      <c r="A60" s="2">
        <v>1</v>
      </c>
      <c r="B60" s="24" t="s">
        <v>337</v>
      </c>
      <c r="C60" s="4" t="s">
        <v>166</v>
      </c>
      <c r="D60" s="4" t="s">
        <v>167</v>
      </c>
      <c r="E60" s="2">
        <v>1999</v>
      </c>
      <c r="F60" s="2" t="s">
        <v>18</v>
      </c>
      <c r="G60" s="2">
        <v>9</v>
      </c>
      <c r="H60" s="2" t="str">
        <f t="shared" si="0"/>
        <v>SEP</v>
      </c>
      <c r="I60" s="2" t="str">
        <f>LOOKUP(G60,{1,3,6,9,12},{"Winter","Spring","Summer","Autumn","Winter"})</f>
        <v>Autumn</v>
      </c>
      <c r="J60" s="2" t="s">
        <v>37</v>
      </c>
      <c r="K60" s="2">
        <f t="shared" si="1"/>
        <v>1990</v>
      </c>
      <c r="L60" s="2">
        <v>116</v>
      </c>
      <c r="M60" s="2">
        <f t="shared" si="2"/>
        <v>116</v>
      </c>
      <c r="N60" s="8" t="s">
        <v>361</v>
      </c>
      <c r="O60" s="2" t="s">
        <v>76</v>
      </c>
      <c r="P60" s="2" t="s">
        <v>76</v>
      </c>
      <c r="Q60" s="8" t="s">
        <v>638</v>
      </c>
      <c r="R60" s="48">
        <v>36427</v>
      </c>
      <c r="S60" s="46" t="s">
        <v>473</v>
      </c>
      <c r="T60" s="5"/>
    </row>
    <row r="61" spans="1:20" ht="25" customHeight="1">
      <c r="A61" s="2">
        <v>1</v>
      </c>
      <c r="B61" s="24" t="s">
        <v>337</v>
      </c>
      <c r="C61" s="4" t="s">
        <v>166</v>
      </c>
      <c r="D61" s="4" t="s">
        <v>168</v>
      </c>
      <c r="E61" s="2">
        <v>1999</v>
      </c>
      <c r="F61" s="2" t="s">
        <v>18</v>
      </c>
      <c r="G61" s="2">
        <v>9</v>
      </c>
      <c r="H61" s="2" t="str">
        <f t="shared" si="0"/>
        <v>SEP</v>
      </c>
      <c r="I61" s="2" t="str">
        <f>LOOKUP(G61,{1,3,6,9,12},{"Winter","Spring","Summer","Autumn","Winter"})</f>
        <v>Autumn</v>
      </c>
      <c r="J61" s="2" t="s">
        <v>37</v>
      </c>
      <c r="K61" s="2">
        <f t="shared" si="1"/>
        <v>1990</v>
      </c>
      <c r="L61" s="2">
        <v>116</v>
      </c>
      <c r="M61" s="2">
        <f t="shared" si="2"/>
        <v>116</v>
      </c>
      <c r="N61" s="8" t="s">
        <v>365</v>
      </c>
      <c r="O61" s="2" t="s">
        <v>76</v>
      </c>
      <c r="P61" s="2" t="s">
        <v>76</v>
      </c>
      <c r="Q61" s="8" t="s">
        <v>637</v>
      </c>
      <c r="R61" s="48">
        <v>36427</v>
      </c>
      <c r="S61" s="46" t="s">
        <v>474</v>
      </c>
      <c r="T61" s="5"/>
    </row>
    <row r="62" spans="1:20" ht="25" customHeight="1">
      <c r="A62" s="2">
        <v>1</v>
      </c>
      <c r="B62" s="2" t="s">
        <v>378</v>
      </c>
      <c r="C62" s="4" t="s">
        <v>134</v>
      </c>
      <c r="D62" s="4" t="s">
        <v>169</v>
      </c>
      <c r="E62" s="2">
        <v>2002</v>
      </c>
      <c r="F62" s="2" t="s">
        <v>27</v>
      </c>
      <c r="G62" s="2">
        <v>3</v>
      </c>
      <c r="H62" s="2" t="str">
        <f t="shared" si="0"/>
        <v>MAR</v>
      </c>
      <c r="I62" s="2" t="str">
        <f>LOOKUP(G62,{1,3,6,9,12},{"Winter","Spring","Summer","Autumn","Winter"})</f>
        <v>Spring</v>
      </c>
      <c r="J62" s="2" t="s">
        <v>35</v>
      </c>
      <c r="K62" s="2">
        <f t="shared" si="1"/>
        <v>2000</v>
      </c>
      <c r="L62" s="2">
        <v>92</v>
      </c>
      <c r="M62" s="2">
        <f t="shared" si="2"/>
        <v>92</v>
      </c>
      <c r="N62" s="25" t="s">
        <v>366</v>
      </c>
      <c r="O62" s="2" t="s">
        <v>78</v>
      </c>
      <c r="P62" s="2" t="s">
        <v>78</v>
      </c>
      <c r="Q62" s="25" t="s">
        <v>639</v>
      </c>
      <c r="R62" s="48">
        <v>37338</v>
      </c>
      <c r="S62" s="46" t="s">
        <v>475</v>
      </c>
      <c r="T62" s="5"/>
    </row>
    <row r="63" spans="1:20" ht="25" customHeight="1">
      <c r="A63" s="2">
        <v>1</v>
      </c>
      <c r="B63" s="24" t="s">
        <v>340</v>
      </c>
      <c r="C63" s="4" t="s">
        <v>334</v>
      </c>
      <c r="D63" s="4" t="s">
        <v>170</v>
      </c>
      <c r="E63" s="2">
        <v>2003</v>
      </c>
      <c r="F63" s="2" t="s">
        <v>17</v>
      </c>
      <c r="G63" s="2">
        <v>4</v>
      </c>
      <c r="H63" s="2" t="str">
        <f t="shared" si="0"/>
        <v>APR</v>
      </c>
      <c r="I63" s="2" t="str">
        <f>LOOKUP(G63,{1,3,6,9,12},{"Winter","Spring","Summer","Autumn","Winter"})</f>
        <v>Spring</v>
      </c>
      <c r="J63" s="2" t="s">
        <v>35</v>
      </c>
      <c r="K63" s="2">
        <f t="shared" si="1"/>
        <v>2000</v>
      </c>
      <c r="L63" s="2">
        <f>10*8</f>
        <v>80</v>
      </c>
      <c r="M63" s="2">
        <f t="shared" si="2"/>
        <v>80</v>
      </c>
      <c r="N63" s="8" t="s">
        <v>367</v>
      </c>
      <c r="O63" s="2" t="s">
        <v>389</v>
      </c>
      <c r="P63" s="2" t="s">
        <v>78</v>
      </c>
      <c r="Q63" s="8" t="s">
        <v>639</v>
      </c>
      <c r="R63" s="48">
        <v>37741</v>
      </c>
      <c r="S63" s="46" t="s">
        <v>476</v>
      </c>
      <c r="T63" s="5"/>
    </row>
    <row r="64" spans="1:20" ht="25" customHeight="1">
      <c r="A64" s="2">
        <v>1</v>
      </c>
      <c r="B64" s="24" t="s">
        <v>340</v>
      </c>
      <c r="C64" s="4" t="s">
        <v>334</v>
      </c>
      <c r="D64" s="4" t="s">
        <v>171</v>
      </c>
      <c r="E64" s="2">
        <v>2003</v>
      </c>
      <c r="F64" s="2" t="s">
        <v>22</v>
      </c>
      <c r="G64" s="2">
        <v>5</v>
      </c>
      <c r="H64" s="2" t="str">
        <f t="shared" si="0"/>
        <v>MAY</v>
      </c>
      <c r="I64" s="2" t="str">
        <f>LOOKUP(G64,{1,3,6,9,12},{"Winter","Spring","Summer","Autumn","Winter"})</f>
        <v>Spring</v>
      </c>
      <c r="J64" s="2" t="s">
        <v>35</v>
      </c>
      <c r="K64" s="2">
        <f t="shared" si="1"/>
        <v>2000</v>
      </c>
      <c r="L64" s="2">
        <f>10*8</f>
        <v>80</v>
      </c>
      <c r="M64" s="2">
        <f t="shared" si="2"/>
        <v>80</v>
      </c>
      <c r="N64" s="8" t="s">
        <v>363</v>
      </c>
      <c r="O64" s="2" t="s">
        <v>389</v>
      </c>
      <c r="P64" s="2" t="s">
        <v>78</v>
      </c>
      <c r="Q64" s="8" t="s">
        <v>640</v>
      </c>
      <c r="R64" s="48">
        <v>37763</v>
      </c>
      <c r="S64" s="46" t="s">
        <v>477</v>
      </c>
      <c r="T64" s="5"/>
    </row>
    <row r="65" spans="1:20" ht="25" customHeight="1">
      <c r="A65" s="2">
        <v>2</v>
      </c>
      <c r="B65" s="24" t="s">
        <v>340</v>
      </c>
      <c r="C65" s="4" t="s">
        <v>334</v>
      </c>
      <c r="D65" s="4" t="s">
        <v>172</v>
      </c>
      <c r="E65" s="2">
        <v>2006</v>
      </c>
      <c r="F65" s="2" t="s">
        <v>21</v>
      </c>
      <c r="G65" s="2">
        <v>2</v>
      </c>
      <c r="H65" s="2" t="str">
        <f t="shared" si="0"/>
        <v>FEB</v>
      </c>
      <c r="I65" s="2" t="str">
        <f>LOOKUP(G65,{1,3,6,9,12},{"Winter","Spring","Summer","Autumn","Winter"})</f>
        <v>Winter</v>
      </c>
      <c r="J65" s="2" t="s">
        <v>38</v>
      </c>
      <c r="K65" s="2">
        <f t="shared" si="1"/>
        <v>2000</v>
      </c>
      <c r="L65" s="2">
        <f>10*4</f>
        <v>40</v>
      </c>
      <c r="M65" s="2">
        <f t="shared" si="2"/>
        <v>80</v>
      </c>
      <c r="N65" s="8" t="s">
        <v>355</v>
      </c>
      <c r="O65" s="2" t="s">
        <v>78</v>
      </c>
      <c r="P65" s="2" t="s">
        <v>78</v>
      </c>
      <c r="Q65" s="8" t="s">
        <v>668</v>
      </c>
      <c r="R65" s="48">
        <v>38773</v>
      </c>
      <c r="S65" s="46" t="s">
        <v>478</v>
      </c>
      <c r="T65" s="5"/>
    </row>
    <row r="66" spans="1:20" ht="25" customHeight="1">
      <c r="A66" s="2">
        <v>1</v>
      </c>
      <c r="B66" s="2" t="s">
        <v>173</v>
      </c>
      <c r="C66" s="4" t="s">
        <v>174</v>
      </c>
      <c r="D66" s="4" t="s">
        <v>175</v>
      </c>
      <c r="E66" s="2">
        <v>2006</v>
      </c>
      <c r="F66" s="2" t="s">
        <v>21</v>
      </c>
      <c r="G66" s="2">
        <v>2</v>
      </c>
      <c r="H66" s="2" t="str">
        <f t="shared" ref="H66:H129" si="3">UPPER(TEXT(DATE(2026, G66, 1), "mmm"))</f>
        <v>FEB</v>
      </c>
      <c r="I66" s="2" t="str">
        <f>LOOKUP(G66,{1,3,6,9,12},{"Winter","Spring","Summer","Autumn","Winter"})</f>
        <v>Winter</v>
      </c>
      <c r="J66" s="2" t="s">
        <v>38</v>
      </c>
      <c r="K66" s="2">
        <f t="shared" ref="K66:K129" si="4">ROUNDDOWN(E66/10,0)*10</f>
        <v>2000</v>
      </c>
      <c r="L66" s="2">
        <v>48</v>
      </c>
      <c r="M66" s="2">
        <f t="shared" si="2"/>
        <v>48</v>
      </c>
      <c r="N66" s="8" t="s">
        <v>361</v>
      </c>
      <c r="O66" s="2" t="s">
        <v>78</v>
      </c>
      <c r="P66" s="2" t="s">
        <v>78</v>
      </c>
      <c r="Q66" s="8" t="s">
        <v>638</v>
      </c>
      <c r="R66" s="48">
        <v>38802</v>
      </c>
      <c r="S66" s="46" t="s">
        <v>479</v>
      </c>
      <c r="T66" s="5"/>
    </row>
    <row r="67" spans="1:20" ht="25" customHeight="1">
      <c r="A67" s="2">
        <v>1</v>
      </c>
      <c r="B67" s="24" t="s">
        <v>337</v>
      </c>
      <c r="C67" s="4" t="s">
        <v>164</v>
      </c>
      <c r="D67" s="4" t="s">
        <v>176</v>
      </c>
      <c r="E67" s="2">
        <v>2006</v>
      </c>
      <c r="F67" s="2" t="s">
        <v>27</v>
      </c>
      <c r="G67" s="2">
        <v>3</v>
      </c>
      <c r="H67" s="2" t="str">
        <f t="shared" si="3"/>
        <v>MAR</v>
      </c>
      <c r="I67" s="2" t="str">
        <f>LOOKUP(G67,{1,3,6,9,12},{"Winter","Spring","Summer","Autumn","Winter"})</f>
        <v>Spring</v>
      </c>
      <c r="J67" s="2" t="s">
        <v>35</v>
      </c>
      <c r="K67" s="2">
        <f t="shared" si="4"/>
        <v>2000</v>
      </c>
      <c r="L67" s="2">
        <v>95</v>
      </c>
      <c r="M67" s="2">
        <f t="shared" ref="M67:M130" si="5">A67*L67</f>
        <v>95</v>
      </c>
      <c r="N67" s="8" t="s">
        <v>361</v>
      </c>
      <c r="O67" s="2" t="s">
        <v>78</v>
      </c>
      <c r="P67" s="2" t="s">
        <v>78</v>
      </c>
      <c r="Q67" s="8" t="s">
        <v>638</v>
      </c>
      <c r="R67" s="48">
        <v>38802</v>
      </c>
      <c r="S67" s="46" t="s">
        <v>480</v>
      </c>
      <c r="T67" s="5"/>
    </row>
    <row r="68" spans="1:20" ht="25" customHeight="1">
      <c r="A68" s="2">
        <v>1</v>
      </c>
      <c r="B68" s="24" t="s">
        <v>336</v>
      </c>
      <c r="C68" s="4" t="s">
        <v>139</v>
      </c>
      <c r="D68" s="4" t="s">
        <v>177</v>
      </c>
      <c r="E68" s="2">
        <v>2006</v>
      </c>
      <c r="F68" s="2" t="s">
        <v>27</v>
      </c>
      <c r="G68" s="2">
        <v>3</v>
      </c>
      <c r="H68" s="2" t="str">
        <f t="shared" si="3"/>
        <v>MAR</v>
      </c>
      <c r="I68" s="2" t="str">
        <f>LOOKUP(G68,{1,3,6,9,12},{"Winter","Spring","Summer","Autumn","Winter"})</f>
        <v>Spring</v>
      </c>
      <c r="J68" s="2" t="s">
        <v>35</v>
      </c>
      <c r="K68" s="2">
        <f t="shared" si="4"/>
        <v>2000</v>
      </c>
      <c r="L68" s="2">
        <v>60</v>
      </c>
      <c r="M68" s="2">
        <f t="shared" si="5"/>
        <v>60</v>
      </c>
      <c r="N68" s="8" t="s">
        <v>361</v>
      </c>
      <c r="O68" s="2" t="s">
        <v>78</v>
      </c>
      <c r="P68" s="2" t="s">
        <v>78</v>
      </c>
      <c r="Q68" s="8" t="s">
        <v>638</v>
      </c>
      <c r="R68" s="48">
        <v>38802</v>
      </c>
      <c r="S68" s="46" t="s">
        <v>481</v>
      </c>
      <c r="T68" s="5"/>
    </row>
    <row r="69" spans="1:20" ht="25" customHeight="1">
      <c r="A69" s="2">
        <v>1</v>
      </c>
      <c r="B69" s="24" t="s">
        <v>340</v>
      </c>
      <c r="C69" s="4" t="s">
        <v>334</v>
      </c>
      <c r="D69" s="4" t="s">
        <v>178</v>
      </c>
      <c r="E69" s="2">
        <v>2006</v>
      </c>
      <c r="F69" s="2" t="s">
        <v>25</v>
      </c>
      <c r="G69" s="2">
        <v>6</v>
      </c>
      <c r="H69" s="2" t="str">
        <f t="shared" si="3"/>
        <v>JUN</v>
      </c>
      <c r="I69" s="2" t="str">
        <f>LOOKUP(G69,{1,3,6,9,12},{"Winter","Spring","Summer","Autumn","Winter"})</f>
        <v>Summer</v>
      </c>
      <c r="J69" s="2" t="s">
        <v>36</v>
      </c>
      <c r="K69" s="2">
        <f t="shared" si="4"/>
        <v>2000</v>
      </c>
      <c r="L69" s="2">
        <f>10*4</f>
        <v>40</v>
      </c>
      <c r="M69" s="2">
        <f t="shared" si="5"/>
        <v>40</v>
      </c>
      <c r="N69" s="8" t="s">
        <v>371</v>
      </c>
      <c r="O69" s="2" t="s">
        <v>80</v>
      </c>
      <c r="P69" s="2" t="s">
        <v>80</v>
      </c>
      <c r="Q69" s="8" t="s">
        <v>644</v>
      </c>
      <c r="R69" s="48">
        <v>38893</v>
      </c>
      <c r="S69" s="46" t="s">
        <v>482</v>
      </c>
      <c r="T69" s="5"/>
    </row>
    <row r="70" spans="1:20" ht="25" customHeight="1">
      <c r="A70" s="2">
        <v>1</v>
      </c>
      <c r="B70" s="2" t="s">
        <v>97</v>
      </c>
      <c r="C70" s="4" t="s">
        <v>98</v>
      </c>
      <c r="D70" s="4" t="s">
        <v>193</v>
      </c>
      <c r="E70" s="2">
        <v>2006</v>
      </c>
      <c r="F70" s="2" t="s">
        <v>18</v>
      </c>
      <c r="G70" s="2">
        <v>9</v>
      </c>
      <c r="H70" s="2" t="str">
        <f>UPPER(TEXT(DATE(2026, G70, 1), "mmm"))</f>
        <v>SEP</v>
      </c>
      <c r="I70" s="2" t="str">
        <f>LOOKUP(G70,{1,3,6,9,12},{"Winter","Spring","Summer","Autumn","Winter"})</f>
        <v>Autumn</v>
      </c>
      <c r="J70" s="2" t="s">
        <v>37</v>
      </c>
      <c r="K70" s="2">
        <f t="shared" si="4"/>
        <v>2000</v>
      </c>
      <c r="L70" s="2">
        <v>28</v>
      </c>
      <c r="M70" s="2">
        <f>A70*L70</f>
        <v>28</v>
      </c>
      <c r="N70" s="8" t="s">
        <v>371</v>
      </c>
      <c r="O70" s="2" t="s">
        <v>80</v>
      </c>
      <c r="P70" s="2" t="s">
        <v>80</v>
      </c>
      <c r="Q70" s="8" t="s">
        <v>644</v>
      </c>
      <c r="R70" s="48">
        <v>38983</v>
      </c>
      <c r="S70" s="46" t="s">
        <v>651</v>
      </c>
      <c r="T70" s="5"/>
    </row>
    <row r="71" spans="1:20" ht="25" customHeight="1">
      <c r="A71" s="2">
        <v>1</v>
      </c>
      <c r="B71" s="2" t="s">
        <v>97</v>
      </c>
      <c r="C71" s="4" t="s">
        <v>98</v>
      </c>
      <c r="D71" s="4" t="s">
        <v>179</v>
      </c>
      <c r="E71" s="2">
        <v>2006</v>
      </c>
      <c r="F71" s="2" t="s">
        <v>26</v>
      </c>
      <c r="G71" s="2">
        <v>12</v>
      </c>
      <c r="H71" s="2" t="str">
        <f t="shared" si="3"/>
        <v>DEC</v>
      </c>
      <c r="I71" s="2" t="str">
        <f>LOOKUP(G71,{1,3,6,9,12},{"Winter","Spring","Summer","Autumn","Winter"})</f>
        <v>Winter</v>
      </c>
      <c r="J71" s="2" t="s">
        <v>38</v>
      </c>
      <c r="K71" s="2">
        <f t="shared" si="4"/>
        <v>2000</v>
      </c>
      <c r="L71" s="2">
        <f>14*8</f>
        <v>112</v>
      </c>
      <c r="M71" s="2">
        <f t="shared" si="5"/>
        <v>112</v>
      </c>
      <c r="N71" s="8" t="s">
        <v>375</v>
      </c>
      <c r="O71" s="2" t="s">
        <v>80</v>
      </c>
      <c r="P71" s="2" t="s">
        <v>80</v>
      </c>
      <c r="Q71" s="8" t="s">
        <v>646</v>
      </c>
      <c r="R71" s="48">
        <v>39074</v>
      </c>
      <c r="S71" s="46" t="s">
        <v>652</v>
      </c>
      <c r="T71" s="5"/>
    </row>
    <row r="72" spans="1:20" ht="25" customHeight="1">
      <c r="A72" s="2">
        <v>1</v>
      </c>
      <c r="B72" s="24" t="s">
        <v>340</v>
      </c>
      <c r="C72" s="4" t="s">
        <v>334</v>
      </c>
      <c r="D72" s="4" t="s">
        <v>180</v>
      </c>
      <c r="E72" s="2">
        <v>2007</v>
      </c>
      <c r="F72" s="2" t="s">
        <v>22</v>
      </c>
      <c r="G72" s="2">
        <v>5</v>
      </c>
      <c r="H72" s="2" t="str">
        <f t="shared" si="3"/>
        <v>MAY</v>
      </c>
      <c r="I72" s="2" t="str">
        <f>LOOKUP(G72,{1,3,6,9,12},{"Winter","Spring","Summer","Autumn","Winter"})</f>
        <v>Spring</v>
      </c>
      <c r="J72" s="2" t="s">
        <v>35</v>
      </c>
      <c r="K72" s="2">
        <f t="shared" si="4"/>
        <v>2000</v>
      </c>
      <c r="L72" s="2">
        <f>10*4</f>
        <v>40</v>
      </c>
      <c r="M72" s="2">
        <f t="shared" si="5"/>
        <v>40</v>
      </c>
      <c r="N72" s="8" t="s">
        <v>373</v>
      </c>
      <c r="O72" s="2" t="s">
        <v>80</v>
      </c>
      <c r="P72" s="2" t="s">
        <v>80</v>
      </c>
      <c r="Q72" s="8" t="s">
        <v>643</v>
      </c>
      <c r="R72" s="48">
        <v>39229</v>
      </c>
      <c r="S72" s="46" t="s">
        <v>666</v>
      </c>
      <c r="T72" s="5"/>
    </row>
    <row r="73" spans="1:20" ht="25" customHeight="1">
      <c r="A73" s="2">
        <v>1</v>
      </c>
      <c r="B73" s="2" t="s">
        <v>97</v>
      </c>
      <c r="C73" s="4" t="s">
        <v>98</v>
      </c>
      <c r="D73" s="4" t="s">
        <v>181</v>
      </c>
      <c r="E73" s="2">
        <v>2007</v>
      </c>
      <c r="F73" s="2" t="s">
        <v>22</v>
      </c>
      <c r="G73" s="2">
        <v>5</v>
      </c>
      <c r="H73" s="2" t="str">
        <f t="shared" si="3"/>
        <v>MAY</v>
      </c>
      <c r="I73" s="2" t="str">
        <f>LOOKUP(G73,{1,3,6,9,12},{"Winter","Spring","Summer","Autumn","Winter"})</f>
        <v>Spring</v>
      </c>
      <c r="J73" s="2" t="s">
        <v>35</v>
      </c>
      <c r="K73" s="2">
        <f t="shared" si="4"/>
        <v>2000</v>
      </c>
      <c r="L73" s="2">
        <f>14*8</f>
        <v>112</v>
      </c>
      <c r="M73" s="2">
        <f t="shared" si="5"/>
        <v>112</v>
      </c>
      <c r="N73" s="8" t="s">
        <v>373</v>
      </c>
      <c r="O73" s="2" t="s">
        <v>80</v>
      </c>
      <c r="P73" s="2" t="s">
        <v>80</v>
      </c>
      <c r="Q73" s="8" t="s">
        <v>643</v>
      </c>
      <c r="R73" s="48">
        <v>39229</v>
      </c>
      <c r="S73" s="46" t="s">
        <v>653</v>
      </c>
      <c r="T73" s="5"/>
    </row>
    <row r="74" spans="1:20" ht="25" customHeight="1">
      <c r="A74" s="2">
        <v>1</v>
      </c>
      <c r="B74" s="2" t="s">
        <v>97</v>
      </c>
      <c r="C74" s="4" t="s">
        <v>98</v>
      </c>
      <c r="D74" s="4" t="s">
        <v>182</v>
      </c>
      <c r="E74" s="2">
        <v>2007</v>
      </c>
      <c r="F74" s="2" t="s">
        <v>22</v>
      </c>
      <c r="G74" s="2">
        <v>5</v>
      </c>
      <c r="H74" s="2" t="str">
        <f t="shared" si="3"/>
        <v>MAY</v>
      </c>
      <c r="I74" s="2" t="str">
        <f>LOOKUP(G74,{1,3,6,9,12},{"Winter","Spring","Summer","Autumn","Winter"})</f>
        <v>Spring</v>
      </c>
      <c r="J74" s="2" t="s">
        <v>35</v>
      </c>
      <c r="K74" s="2">
        <f t="shared" si="4"/>
        <v>2000</v>
      </c>
      <c r="L74" s="2">
        <f>14*20</f>
        <v>280</v>
      </c>
      <c r="M74" s="2">
        <f t="shared" si="5"/>
        <v>280</v>
      </c>
      <c r="N74" s="8" t="s">
        <v>373</v>
      </c>
      <c r="O74" s="2" t="s">
        <v>80</v>
      </c>
      <c r="P74" s="2" t="s">
        <v>80</v>
      </c>
      <c r="Q74" s="8" t="s">
        <v>643</v>
      </c>
      <c r="R74" s="48">
        <v>39229</v>
      </c>
      <c r="S74" s="46" t="s">
        <v>654</v>
      </c>
      <c r="T74" s="5"/>
    </row>
    <row r="75" spans="1:20" ht="25" customHeight="1">
      <c r="A75" s="2">
        <v>1</v>
      </c>
      <c r="B75" s="2" t="s">
        <v>97</v>
      </c>
      <c r="C75" s="4" t="s">
        <v>98</v>
      </c>
      <c r="D75" s="4" t="s">
        <v>183</v>
      </c>
      <c r="E75" s="2">
        <v>2007</v>
      </c>
      <c r="F75" s="2" t="s">
        <v>25</v>
      </c>
      <c r="G75" s="2">
        <v>6</v>
      </c>
      <c r="H75" s="2" t="str">
        <f t="shared" si="3"/>
        <v>JUN</v>
      </c>
      <c r="I75" s="2" t="str">
        <f>LOOKUP(G75,{1,3,6,9,12},{"Winter","Spring","Summer","Autumn","Winter"})</f>
        <v>Summer</v>
      </c>
      <c r="J75" s="2" t="s">
        <v>36</v>
      </c>
      <c r="K75" s="2">
        <f t="shared" si="4"/>
        <v>2000</v>
      </c>
      <c r="L75" s="2">
        <f>14*8</f>
        <v>112</v>
      </c>
      <c r="M75" s="2">
        <f t="shared" si="5"/>
        <v>112</v>
      </c>
      <c r="N75" s="8" t="s">
        <v>361</v>
      </c>
      <c r="O75" s="2" t="s">
        <v>80</v>
      </c>
      <c r="P75" s="2" t="s">
        <v>80</v>
      </c>
      <c r="Q75" s="8" t="s">
        <v>638</v>
      </c>
      <c r="R75" s="48">
        <v>39263</v>
      </c>
      <c r="S75" s="46" t="s">
        <v>655</v>
      </c>
      <c r="T75" s="5"/>
    </row>
    <row r="76" spans="1:20" ht="25" customHeight="1">
      <c r="A76" s="2">
        <v>1</v>
      </c>
      <c r="B76" s="24" t="s">
        <v>336</v>
      </c>
      <c r="C76" s="4" t="s">
        <v>184</v>
      </c>
      <c r="D76" s="4" t="s">
        <v>185</v>
      </c>
      <c r="E76" s="2">
        <v>2008</v>
      </c>
      <c r="F76" s="2" t="s">
        <v>23</v>
      </c>
      <c r="G76" s="2">
        <v>1</v>
      </c>
      <c r="H76" s="2" t="str">
        <f t="shared" si="3"/>
        <v>JAN</v>
      </c>
      <c r="I76" s="2" t="str">
        <f>LOOKUP(G76,{1,3,6,9,12},{"Winter","Spring","Summer","Autumn","Winter"})</f>
        <v>Winter</v>
      </c>
      <c r="J76" s="2" t="s">
        <v>38</v>
      </c>
      <c r="K76" s="2">
        <f t="shared" si="4"/>
        <v>2000</v>
      </c>
      <c r="L76" s="2">
        <v>60</v>
      </c>
      <c r="M76" s="2">
        <f t="shared" si="5"/>
        <v>60</v>
      </c>
      <c r="N76" s="8" t="s">
        <v>367</v>
      </c>
      <c r="O76" s="2" t="s">
        <v>80</v>
      </c>
      <c r="P76" s="2" t="s">
        <v>80</v>
      </c>
      <c r="Q76" s="8" t="s">
        <v>639</v>
      </c>
      <c r="R76" s="48">
        <v>39473</v>
      </c>
      <c r="S76" s="46" t="s">
        <v>483</v>
      </c>
      <c r="T76" s="5"/>
    </row>
    <row r="77" spans="1:20" ht="25" customHeight="1">
      <c r="A77" s="2">
        <v>2</v>
      </c>
      <c r="B77" s="24" t="s">
        <v>341</v>
      </c>
      <c r="C77" s="4" t="s">
        <v>342</v>
      </c>
      <c r="D77" s="4" t="s">
        <v>186</v>
      </c>
      <c r="E77" s="2">
        <v>2008</v>
      </c>
      <c r="F77" s="2" t="s">
        <v>18</v>
      </c>
      <c r="G77" s="2">
        <v>9</v>
      </c>
      <c r="H77" s="2" t="str">
        <f t="shared" si="3"/>
        <v>SEP</v>
      </c>
      <c r="I77" s="2" t="str">
        <f>LOOKUP(G77,{1,3,6,9,12},{"Winter","Spring","Summer","Autumn","Winter"})</f>
        <v>Autumn</v>
      </c>
      <c r="J77" s="2" t="s">
        <v>37</v>
      </c>
      <c r="K77" s="2">
        <f t="shared" si="4"/>
        <v>2000</v>
      </c>
      <c r="L77" s="2">
        <f>14*4</f>
        <v>56</v>
      </c>
      <c r="M77" s="2">
        <f t="shared" si="5"/>
        <v>112</v>
      </c>
      <c r="N77" s="8" t="s">
        <v>365</v>
      </c>
      <c r="O77" s="2" t="s">
        <v>80</v>
      </c>
      <c r="P77" s="2" t="s">
        <v>80</v>
      </c>
      <c r="Q77" s="8" t="s">
        <v>637</v>
      </c>
      <c r="R77" s="48">
        <v>39705</v>
      </c>
      <c r="S77" s="46" t="s">
        <v>484</v>
      </c>
      <c r="T77" s="5"/>
    </row>
    <row r="78" spans="1:20" ht="25" customHeight="1">
      <c r="A78" s="2">
        <v>1</v>
      </c>
      <c r="B78" s="24" t="s">
        <v>341</v>
      </c>
      <c r="C78" s="4" t="s">
        <v>342</v>
      </c>
      <c r="D78" s="4" t="s">
        <v>187</v>
      </c>
      <c r="E78" s="2">
        <v>2008</v>
      </c>
      <c r="F78" s="2" t="s">
        <v>26</v>
      </c>
      <c r="G78" s="2">
        <v>12</v>
      </c>
      <c r="H78" s="2" t="str">
        <f t="shared" si="3"/>
        <v>DEC</v>
      </c>
      <c r="I78" s="2" t="str">
        <f>LOOKUP(G78,{1,3,6,9,12},{"Winter","Spring","Summer","Autumn","Winter"})</f>
        <v>Winter</v>
      </c>
      <c r="J78" s="2" t="s">
        <v>38</v>
      </c>
      <c r="K78" s="2">
        <f t="shared" si="4"/>
        <v>2000</v>
      </c>
      <c r="L78" s="2">
        <f>14*8</f>
        <v>112</v>
      </c>
      <c r="M78" s="2">
        <f t="shared" si="5"/>
        <v>112</v>
      </c>
      <c r="N78" s="8" t="s">
        <v>363</v>
      </c>
      <c r="O78" s="2" t="s">
        <v>391</v>
      </c>
      <c r="P78" s="2" t="s">
        <v>80</v>
      </c>
      <c r="Q78" s="8" t="s">
        <v>640</v>
      </c>
      <c r="R78" s="48">
        <v>39800</v>
      </c>
      <c r="S78" s="46" t="s">
        <v>485</v>
      </c>
      <c r="T78" s="5"/>
    </row>
    <row r="79" spans="1:20" ht="25" customHeight="1">
      <c r="A79" s="2">
        <v>1</v>
      </c>
      <c r="B79" s="24" t="s">
        <v>341</v>
      </c>
      <c r="C79" s="4" t="s">
        <v>342</v>
      </c>
      <c r="D79" s="4" t="s">
        <v>188</v>
      </c>
      <c r="E79" s="2">
        <v>2008</v>
      </c>
      <c r="F79" s="2" t="s">
        <v>26</v>
      </c>
      <c r="G79" s="2">
        <v>12</v>
      </c>
      <c r="H79" s="2" t="str">
        <f t="shared" si="3"/>
        <v>DEC</v>
      </c>
      <c r="I79" s="2" t="str">
        <f>LOOKUP(G79,{1,3,6,9,12},{"Winter","Spring","Summer","Autumn","Winter"})</f>
        <v>Winter</v>
      </c>
      <c r="J79" s="2" t="s">
        <v>38</v>
      </c>
      <c r="K79" s="2">
        <f t="shared" si="4"/>
        <v>2000</v>
      </c>
      <c r="L79" s="2">
        <f>14*4</f>
        <v>56</v>
      </c>
      <c r="M79" s="2">
        <f t="shared" si="5"/>
        <v>56</v>
      </c>
      <c r="N79" s="8" t="s">
        <v>359</v>
      </c>
      <c r="O79" s="2" t="s">
        <v>80</v>
      </c>
      <c r="P79" s="2" t="s">
        <v>80</v>
      </c>
      <c r="Q79" s="8" t="s">
        <v>642</v>
      </c>
      <c r="R79" s="48">
        <v>39807</v>
      </c>
      <c r="S79" s="46" t="s">
        <v>486</v>
      </c>
      <c r="T79" s="5"/>
    </row>
    <row r="80" spans="1:20" ht="25" customHeight="1">
      <c r="A80" s="2">
        <v>1</v>
      </c>
      <c r="B80" s="24" t="s">
        <v>340</v>
      </c>
      <c r="C80" s="4" t="s">
        <v>334</v>
      </c>
      <c r="D80" s="4" t="s">
        <v>189</v>
      </c>
      <c r="E80" s="2">
        <v>2009</v>
      </c>
      <c r="F80" s="2" t="s">
        <v>23</v>
      </c>
      <c r="G80" s="2">
        <v>1</v>
      </c>
      <c r="H80" s="2" t="str">
        <f t="shared" si="3"/>
        <v>JAN</v>
      </c>
      <c r="I80" s="2" t="str">
        <f>LOOKUP(G80,{1,3,6,9,12},{"Winter","Spring","Summer","Autumn","Winter"})</f>
        <v>Winter</v>
      </c>
      <c r="J80" s="2" t="s">
        <v>38</v>
      </c>
      <c r="K80" s="2">
        <f t="shared" si="4"/>
        <v>2000</v>
      </c>
      <c r="L80" s="2">
        <f>10*4</f>
        <v>40</v>
      </c>
      <c r="M80" s="2">
        <f t="shared" si="5"/>
        <v>40</v>
      </c>
      <c r="N80" s="8" t="s">
        <v>361</v>
      </c>
      <c r="O80" s="2" t="s">
        <v>80</v>
      </c>
      <c r="P80" s="2" t="s">
        <v>80</v>
      </c>
      <c r="Q80" s="8" t="s">
        <v>638</v>
      </c>
      <c r="R80" s="48">
        <v>39839</v>
      </c>
      <c r="S80" s="46" t="s">
        <v>667</v>
      </c>
      <c r="T80" s="5"/>
    </row>
    <row r="81" spans="1:20" ht="25" customHeight="1">
      <c r="A81" s="2">
        <v>1</v>
      </c>
      <c r="B81" s="2" t="s">
        <v>97</v>
      </c>
      <c r="C81" s="4" t="s">
        <v>98</v>
      </c>
      <c r="D81" s="4" t="s">
        <v>190</v>
      </c>
      <c r="E81" s="2">
        <v>2009</v>
      </c>
      <c r="F81" s="2" t="s">
        <v>23</v>
      </c>
      <c r="G81" s="2">
        <v>1</v>
      </c>
      <c r="H81" s="2" t="str">
        <f t="shared" si="3"/>
        <v>JAN</v>
      </c>
      <c r="I81" s="2" t="str">
        <f>LOOKUP(G81,{1,3,6,9,12},{"Winter","Spring","Summer","Autumn","Winter"})</f>
        <v>Winter</v>
      </c>
      <c r="J81" s="2" t="s">
        <v>38</v>
      </c>
      <c r="K81" s="2">
        <f t="shared" si="4"/>
        <v>2000</v>
      </c>
      <c r="L81" s="2">
        <f>14*8</f>
        <v>112</v>
      </c>
      <c r="M81" s="2">
        <f t="shared" si="5"/>
        <v>112</v>
      </c>
      <c r="N81" s="8" t="s">
        <v>373</v>
      </c>
      <c r="O81" s="2" t="s">
        <v>80</v>
      </c>
      <c r="P81" s="2" t="s">
        <v>80</v>
      </c>
      <c r="Q81" s="8" t="s">
        <v>643</v>
      </c>
      <c r="R81" s="48">
        <v>39844</v>
      </c>
      <c r="S81" s="46" t="s">
        <v>487</v>
      </c>
      <c r="T81" s="5"/>
    </row>
    <row r="82" spans="1:20" ht="25" customHeight="1">
      <c r="A82" s="2">
        <v>1</v>
      </c>
      <c r="B82" s="2" t="s">
        <v>97</v>
      </c>
      <c r="C82" s="4" t="s">
        <v>98</v>
      </c>
      <c r="D82" s="4" t="s">
        <v>191</v>
      </c>
      <c r="E82" s="2">
        <v>2009</v>
      </c>
      <c r="F82" s="2" t="s">
        <v>23</v>
      </c>
      <c r="G82" s="2">
        <v>1</v>
      </c>
      <c r="H82" s="2" t="str">
        <f t="shared" si="3"/>
        <v>JAN</v>
      </c>
      <c r="I82" s="2" t="str">
        <f>LOOKUP(G82,{1,3,6,9,12},{"Winter","Spring","Summer","Autumn","Winter"})</f>
        <v>Winter</v>
      </c>
      <c r="J82" s="2" t="s">
        <v>38</v>
      </c>
      <c r="K82" s="2">
        <f t="shared" si="4"/>
        <v>2000</v>
      </c>
      <c r="L82" s="2">
        <f>14*4</f>
        <v>56</v>
      </c>
      <c r="M82" s="2">
        <f t="shared" si="5"/>
        <v>56</v>
      </c>
      <c r="N82" s="8" t="s">
        <v>373</v>
      </c>
      <c r="O82" s="2" t="s">
        <v>80</v>
      </c>
      <c r="P82" s="2" t="s">
        <v>80</v>
      </c>
      <c r="Q82" s="8" t="s">
        <v>643</v>
      </c>
      <c r="R82" s="48">
        <v>39844</v>
      </c>
      <c r="S82" s="46" t="s">
        <v>488</v>
      </c>
      <c r="T82" s="5"/>
    </row>
    <row r="83" spans="1:20" ht="25" customHeight="1">
      <c r="A83" s="2">
        <v>2</v>
      </c>
      <c r="B83" s="24" t="s">
        <v>341</v>
      </c>
      <c r="C83" s="4" t="s">
        <v>342</v>
      </c>
      <c r="D83" s="4" t="s">
        <v>192</v>
      </c>
      <c r="E83" s="2">
        <v>2009</v>
      </c>
      <c r="F83" s="2" t="s">
        <v>18</v>
      </c>
      <c r="G83" s="2">
        <v>9</v>
      </c>
      <c r="H83" s="2" t="str">
        <f t="shared" si="3"/>
        <v>SEP</v>
      </c>
      <c r="I83" s="2" t="str">
        <f>LOOKUP(G83,{1,3,6,9,12},{"Winter","Spring","Summer","Autumn","Winter"})</f>
        <v>Autumn</v>
      </c>
      <c r="J83" s="2" t="s">
        <v>37</v>
      </c>
      <c r="K83" s="2">
        <f t="shared" si="4"/>
        <v>2000</v>
      </c>
      <c r="L83" s="2">
        <f>14*4</f>
        <v>56</v>
      </c>
      <c r="M83" s="2">
        <f t="shared" si="5"/>
        <v>112</v>
      </c>
      <c r="N83" s="8" t="s">
        <v>365</v>
      </c>
      <c r="O83" s="2" t="s">
        <v>80</v>
      </c>
      <c r="P83" s="2" t="s">
        <v>80</v>
      </c>
      <c r="Q83" s="8" t="s">
        <v>637</v>
      </c>
      <c r="R83" s="48">
        <v>40061</v>
      </c>
      <c r="S83" s="46" t="s">
        <v>489</v>
      </c>
      <c r="T83" s="5"/>
    </row>
    <row r="84" spans="1:20" ht="25" customHeight="1">
      <c r="A84" s="2">
        <v>2</v>
      </c>
      <c r="B84" s="2" t="s">
        <v>333</v>
      </c>
      <c r="C84" s="4" t="s">
        <v>334</v>
      </c>
      <c r="D84" s="4" t="s">
        <v>194</v>
      </c>
      <c r="E84" s="2">
        <v>2009</v>
      </c>
      <c r="F84" s="2" t="s">
        <v>26</v>
      </c>
      <c r="G84" s="2">
        <v>12</v>
      </c>
      <c r="H84" s="2" t="str">
        <f t="shared" si="3"/>
        <v>DEC</v>
      </c>
      <c r="I84" s="2" t="str">
        <f>LOOKUP(G84,{1,3,6,9,12},{"Winter","Spring","Summer","Autumn","Winter"})</f>
        <v>Winter</v>
      </c>
      <c r="J84" s="2" t="s">
        <v>38</v>
      </c>
      <c r="K84" s="2">
        <f t="shared" si="4"/>
        <v>2000</v>
      </c>
      <c r="L84" s="2">
        <f>10*8</f>
        <v>80</v>
      </c>
      <c r="M84" s="2">
        <f t="shared" si="5"/>
        <v>160</v>
      </c>
      <c r="N84" s="8" t="s">
        <v>355</v>
      </c>
      <c r="O84" s="2" t="s">
        <v>80</v>
      </c>
      <c r="P84" s="2" t="s">
        <v>80</v>
      </c>
      <c r="Q84" s="8" t="s">
        <v>668</v>
      </c>
      <c r="R84" s="48">
        <v>40152</v>
      </c>
      <c r="S84" s="46" t="s">
        <v>490</v>
      </c>
      <c r="T84" s="5"/>
    </row>
    <row r="85" spans="1:20" ht="25" customHeight="1">
      <c r="A85" s="2">
        <v>1</v>
      </c>
      <c r="B85" s="2" t="s">
        <v>97</v>
      </c>
      <c r="C85" s="4" t="s">
        <v>98</v>
      </c>
      <c r="D85" s="4" t="s">
        <v>195</v>
      </c>
      <c r="E85" s="2">
        <v>2010</v>
      </c>
      <c r="F85" s="2" t="s">
        <v>23</v>
      </c>
      <c r="G85" s="2">
        <v>1</v>
      </c>
      <c r="H85" s="2" t="str">
        <f t="shared" si="3"/>
        <v>JAN</v>
      </c>
      <c r="I85" s="2" t="str">
        <f>LOOKUP(G85,{1,3,6,9,12},{"Winter","Spring","Summer","Autumn","Winter"})</f>
        <v>Winter</v>
      </c>
      <c r="J85" s="2" t="s">
        <v>38</v>
      </c>
      <c r="K85" s="2">
        <f t="shared" si="4"/>
        <v>2010</v>
      </c>
      <c r="L85" s="2">
        <f>14*4</f>
        <v>56</v>
      </c>
      <c r="M85" s="2">
        <f t="shared" si="5"/>
        <v>56</v>
      </c>
      <c r="N85" s="8" t="s">
        <v>371</v>
      </c>
      <c r="O85" s="2" t="s">
        <v>80</v>
      </c>
      <c r="P85" s="2" t="s">
        <v>80</v>
      </c>
      <c r="Q85" s="8" t="s">
        <v>644</v>
      </c>
      <c r="R85" s="48">
        <v>40209</v>
      </c>
      <c r="S85" s="46" t="s">
        <v>491</v>
      </c>
      <c r="T85" s="5"/>
    </row>
    <row r="86" spans="1:20" ht="25" customHeight="1">
      <c r="A86" s="2">
        <v>2</v>
      </c>
      <c r="B86" s="24" t="s">
        <v>336</v>
      </c>
      <c r="C86" s="4" t="s">
        <v>149</v>
      </c>
      <c r="D86" s="4" t="s">
        <v>196</v>
      </c>
      <c r="E86" s="2">
        <v>2010</v>
      </c>
      <c r="F86" s="2" t="s">
        <v>23</v>
      </c>
      <c r="G86" s="2">
        <v>1</v>
      </c>
      <c r="H86" s="2" t="str">
        <f t="shared" si="3"/>
        <v>JAN</v>
      </c>
      <c r="I86" s="2" t="str">
        <f>LOOKUP(G86,{1,3,6,9,12},{"Winter","Spring","Summer","Autumn","Winter"})</f>
        <v>Winter</v>
      </c>
      <c r="J86" s="2" t="s">
        <v>38</v>
      </c>
      <c r="K86" s="2">
        <f t="shared" si="4"/>
        <v>2010</v>
      </c>
      <c r="L86" s="2">
        <v>56</v>
      </c>
      <c r="M86" s="2">
        <f t="shared" si="5"/>
        <v>112</v>
      </c>
      <c r="N86" s="8" t="s">
        <v>371</v>
      </c>
      <c r="O86" s="2" t="s">
        <v>80</v>
      </c>
      <c r="P86" s="2" t="s">
        <v>80</v>
      </c>
      <c r="Q86" s="8" t="s">
        <v>644</v>
      </c>
      <c r="R86" s="48">
        <v>40209</v>
      </c>
      <c r="S86" s="46" t="s">
        <v>492</v>
      </c>
      <c r="T86" s="5"/>
    </row>
    <row r="87" spans="1:20" ht="25" customHeight="1">
      <c r="A87" s="2">
        <v>18</v>
      </c>
      <c r="B87" s="2" t="s">
        <v>338</v>
      </c>
      <c r="C87" s="4" t="s">
        <v>197</v>
      </c>
      <c r="D87" s="4" t="s">
        <v>198</v>
      </c>
      <c r="E87" s="2">
        <v>2010</v>
      </c>
      <c r="F87" s="2" t="s">
        <v>21</v>
      </c>
      <c r="G87" s="2">
        <v>2</v>
      </c>
      <c r="H87" s="2" t="str">
        <f t="shared" si="3"/>
        <v>FEB</v>
      </c>
      <c r="I87" s="2" t="str">
        <f>LOOKUP(G87,{1,3,6,9,12},{"Winter","Spring","Summer","Autumn","Winter"})</f>
        <v>Winter</v>
      </c>
      <c r="J87" s="2" t="s">
        <v>38</v>
      </c>
      <c r="K87" s="2">
        <f t="shared" si="4"/>
        <v>2010</v>
      </c>
      <c r="L87" s="2">
        <v>28</v>
      </c>
      <c r="M87" s="2">
        <f t="shared" si="5"/>
        <v>504</v>
      </c>
      <c r="N87" s="8" t="s">
        <v>363</v>
      </c>
      <c r="O87" s="2" t="s">
        <v>393</v>
      </c>
      <c r="P87" s="2" t="s">
        <v>80</v>
      </c>
      <c r="Q87" s="8" t="s">
        <v>640</v>
      </c>
      <c r="R87" s="48">
        <v>40232</v>
      </c>
      <c r="S87" s="46" t="s">
        <v>493</v>
      </c>
      <c r="T87" s="5"/>
    </row>
    <row r="88" spans="1:20" ht="25" customHeight="1">
      <c r="A88" s="2">
        <v>2</v>
      </c>
      <c r="B88" s="24" t="s">
        <v>337</v>
      </c>
      <c r="C88" s="4" t="s">
        <v>115</v>
      </c>
      <c r="D88" s="4" t="s">
        <v>199</v>
      </c>
      <c r="E88" s="2">
        <v>2010</v>
      </c>
      <c r="F88" s="2" t="s">
        <v>21</v>
      </c>
      <c r="G88" s="2">
        <v>2</v>
      </c>
      <c r="H88" s="2" t="str">
        <f t="shared" si="3"/>
        <v>FEB</v>
      </c>
      <c r="I88" s="2" t="str">
        <f>LOOKUP(G88,{1,3,6,9,12},{"Winter","Spring","Summer","Autumn","Winter"})</f>
        <v>Winter</v>
      </c>
      <c r="J88" s="2" t="s">
        <v>38</v>
      </c>
      <c r="K88" s="2">
        <f t="shared" si="4"/>
        <v>2010</v>
      </c>
      <c r="L88" s="2">
        <v>107</v>
      </c>
      <c r="M88" s="2">
        <f t="shared" si="5"/>
        <v>214</v>
      </c>
      <c r="N88" s="8" t="s">
        <v>363</v>
      </c>
      <c r="O88" s="2" t="s">
        <v>393</v>
      </c>
      <c r="P88" s="2" t="s">
        <v>80</v>
      </c>
      <c r="Q88" s="8" t="s">
        <v>640</v>
      </c>
      <c r="R88" s="48">
        <v>40232</v>
      </c>
      <c r="S88" s="46" t="s">
        <v>494</v>
      </c>
      <c r="T88" s="5"/>
    </row>
    <row r="89" spans="1:20" ht="25" customHeight="1">
      <c r="A89" s="2">
        <v>1</v>
      </c>
      <c r="B89" s="2" t="s">
        <v>378</v>
      </c>
      <c r="C89" s="4" t="s">
        <v>200</v>
      </c>
      <c r="D89" s="4" t="s">
        <v>201</v>
      </c>
      <c r="E89" s="2">
        <v>2010</v>
      </c>
      <c r="F89" s="2" t="s">
        <v>21</v>
      </c>
      <c r="G89" s="2">
        <v>2</v>
      </c>
      <c r="H89" s="2" t="str">
        <f t="shared" si="3"/>
        <v>FEB</v>
      </c>
      <c r="I89" s="2" t="str">
        <f>LOOKUP(G89,{1,3,6,9,12},{"Winter","Spring","Summer","Autumn","Winter"})</f>
        <v>Winter</v>
      </c>
      <c r="J89" s="2" t="s">
        <v>38</v>
      </c>
      <c r="K89" s="2">
        <f t="shared" si="4"/>
        <v>2010</v>
      </c>
      <c r="L89" s="2">
        <v>101</v>
      </c>
      <c r="M89" s="2">
        <f t="shared" si="5"/>
        <v>101</v>
      </c>
      <c r="N89" s="8" t="s">
        <v>363</v>
      </c>
      <c r="O89" s="2" t="s">
        <v>393</v>
      </c>
      <c r="P89" s="2" t="s">
        <v>80</v>
      </c>
      <c r="Q89" s="8" t="s">
        <v>640</v>
      </c>
      <c r="R89" s="48">
        <v>40234</v>
      </c>
      <c r="S89" s="46" t="s">
        <v>495</v>
      </c>
      <c r="T89" s="5"/>
    </row>
    <row r="90" spans="1:20" ht="25" customHeight="1">
      <c r="A90" s="2">
        <v>2</v>
      </c>
      <c r="B90" s="24" t="s">
        <v>335</v>
      </c>
      <c r="C90" s="4" t="s">
        <v>202</v>
      </c>
      <c r="D90" s="4" t="s">
        <v>203</v>
      </c>
      <c r="E90" s="2">
        <v>2010</v>
      </c>
      <c r="F90" s="2" t="s">
        <v>19</v>
      </c>
      <c r="G90" s="2">
        <v>8</v>
      </c>
      <c r="H90" s="2" t="str">
        <f t="shared" si="3"/>
        <v>AUG</v>
      </c>
      <c r="I90" s="2" t="str">
        <f>LOOKUP(G90,{1,3,6,9,12},{"Winter","Spring","Summer","Autumn","Winter"})</f>
        <v>Summer</v>
      </c>
      <c r="J90" s="2" t="s">
        <v>36</v>
      </c>
      <c r="K90" s="2">
        <f t="shared" si="4"/>
        <v>2010</v>
      </c>
      <c r="L90" s="2">
        <v>47</v>
      </c>
      <c r="M90" s="2">
        <f t="shared" si="5"/>
        <v>94</v>
      </c>
      <c r="N90" s="8" t="s">
        <v>363</v>
      </c>
      <c r="O90" s="2" t="s">
        <v>395</v>
      </c>
      <c r="P90" s="2" t="s">
        <v>80</v>
      </c>
      <c r="Q90" s="8" t="s">
        <v>640</v>
      </c>
      <c r="R90" s="48">
        <v>40418</v>
      </c>
      <c r="S90" s="46" t="s">
        <v>496</v>
      </c>
      <c r="T90" s="5"/>
    </row>
    <row r="91" spans="1:20" ht="25" customHeight="1">
      <c r="A91" s="2">
        <v>2</v>
      </c>
      <c r="B91" s="2" t="s">
        <v>343</v>
      </c>
      <c r="C91" s="4" t="s">
        <v>164</v>
      </c>
      <c r="D91" s="4" t="s">
        <v>165</v>
      </c>
      <c r="E91" s="2">
        <v>2010</v>
      </c>
      <c r="F91" s="2" t="s">
        <v>18</v>
      </c>
      <c r="G91" s="2">
        <v>9</v>
      </c>
      <c r="H91" s="2" t="str">
        <f t="shared" si="3"/>
        <v>SEP</v>
      </c>
      <c r="I91" s="2" t="str">
        <f>LOOKUP(G91,{1,3,6,9,12},{"Winter","Spring","Summer","Autumn","Winter"})</f>
        <v>Autumn</v>
      </c>
      <c r="J91" s="2" t="s">
        <v>37</v>
      </c>
      <c r="K91" s="2">
        <f t="shared" si="4"/>
        <v>2010</v>
      </c>
      <c r="L91" s="2">
        <v>95</v>
      </c>
      <c r="M91" s="2">
        <f t="shared" si="5"/>
        <v>190</v>
      </c>
      <c r="N91" s="8" t="s">
        <v>365</v>
      </c>
      <c r="O91" s="2" t="s">
        <v>76</v>
      </c>
      <c r="P91" s="2" t="s">
        <v>80</v>
      </c>
      <c r="Q91" s="8" t="s">
        <v>637</v>
      </c>
      <c r="R91" s="48">
        <v>40443</v>
      </c>
      <c r="S91" s="46" t="s">
        <v>497</v>
      </c>
      <c r="T91" s="5"/>
    </row>
    <row r="92" spans="1:20" ht="25" customHeight="1">
      <c r="A92" s="2">
        <v>1</v>
      </c>
      <c r="B92" s="2" t="s">
        <v>378</v>
      </c>
      <c r="C92" s="4" t="s">
        <v>200</v>
      </c>
      <c r="D92" s="4" t="s">
        <v>204</v>
      </c>
      <c r="E92" s="2">
        <v>2010</v>
      </c>
      <c r="F92" s="2" t="s">
        <v>20</v>
      </c>
      <c r="G92" s="2">
        <v>10</v>
      </c>
      <c r="H92" s="2" t="str">
        <f t="shared" si="3"/>
        <v>OCT</v>
      </c>
      <c r="I92" s="2" t="str">
        <f>LOOKUP(G92,{1,3,6,9,12},{"Winter","Spring","Summer","Autumn","Winter"})</f>
        <v>Autumn</v>
      </c>
      <c r="J92" s="2" t="s">
        <v>37</v>
      </c>
      <c r="K92" s="2">
        <f t="shared" si="4"/>
        <v>2010</v>
      </c>
      <c r="L92" s="2">
        <v>47</v>
      </c>
      <c r="M92" s="2">
        <f t="shared" si="5"/>
        <v>47</v>
      </c>
      <c r="N92" s="8" t="s">
        <v>371</v>
      </c>
      <c r="O92" s="2" t="s">
        <v>76</v>
      </c>
      <c r="P92" s="2" t="s">
        <v>80</v>
      </c>
      <c r="Q92" s="8" t="s">
        <v>644</v>
      </c>
      <c r="R92" s="48">
        <v>40481</v>
      </c>
      <c r="S92" s="46" t="s">
        <v>498</v>
      </c>
      <c r="T92" s="5"/>
    </row>
    <row r="93" spans="1:20" ht="25" customHeight="1">
      <c r="A93" s="2">
        <v>1</v>
      </c>
      <c r="B93" s="2" t="s">
        <v>97</v>
      </c>
      <c r="C93" s="4" t="s">
        <v>98</v>
      </c>
      <c r="D93" s="4" t="s">
        <v>205</v>
      </c>
      <c r="E93" s="2">
        <v>2010</v>
      </c>
      <c r="F93" s="2" t="s">
        <v>20</v>
      </c>
      <c r="G93" s="2">
        <v>10</v>
      </c>
      <c r="H93" s="2" t="str">
        <f t="shared" si="3"/>
        <v>OCT</v>
      </c>
      <c r="I93" s="2" t="str">
        <f>LOOKUP(G93,{1,3,6,9,12},{"Winter","Spring","Summer","Autumn","Winter"})</f>
        <v>Autumn</v>
      </c>
      <c r="J93" s="2" t="s">
        <v>37</v>
      </c>
      <c r="K93" s="2">
        <f t="shared" si="4"/>
        <v>2010</v>
      </c>
      <c r="L93" s="2">
        <v>28</v>
      </c>
      <c r="M93" s="2">
        <f t="shared" si="5"/>
        <v>28</v>
      </c>
      <c r="N93" s="8" t="s">
        <v>375</v>
      </c>
      <c r="O93" s="2" t="s">
        <v>80</v>
      </c>
      <c r="P93" s="2" t="s">
        <v>80</v>
      </c>
      <c r="Q93" s="8" t="s">
        <v>646</v>
      </c>
      <c r="R93" s="48">
        <v>40481</v>
      </c>
      <c r="S93" s="46" t="s">
        <v>499</v>
      </c>
      <c r="T93" s="5"/>
    </row>
    <row r="94" spans="1:20" ht="25" customHeight="1">
      <c r="A94" s="2">
        <v>2</v>
      </c>
      <c r="B94" s="24" t="s">
        <v>341</v>
      </c>
      <c r="C94" s="4" t="s">
        <v>342</v>
      </c>
      <c r="D94" s="4" t="s">
        <v>206</v>
      </c>
      <c r="E94" s="2">
        <v>2011</v>
      </c>
      <c r="F94" s="2" t="s">
        <v>23</v>
      </c>
      <c r="G94" s="2">
        <v>1</v>
      </c>
      <c r="H94" s="2" t="str">
        <f t="shared" si="3"/>
        <v>JAN</v>
      </c>
      <c r="I94" s="2" t="str">
        <f>LOOKUP(G94,{1,3,6,9,12},{"Winter","Spring","Summer","Autumn","Winter"})</f>
        <v>Winter</v>
      </c>
      <c r="J94" s="2" t="s">
        <v>38</v>
      </c>
      <c r="K94" s="2">
        <f t="shared" si="4"/>
        <v>2010</v>
      </c>
      <c r="L94" s="2">
        <f>14*4</f>
        <v>56</v>
      </c>
      <c r="M94" s="2">
        <f t="shared" si="5"/>
        <v>112</v>
      </c>
      <c r="N94" s="8" t="s">
        <v>371</v>
      </c>
      <c r="O94" s="2" t="s">
        <v>80</v>
      </c>
      <c r="P94" s="2" t="s">
        <v>80</v>
      </c>
      <c r="Q94" s="8" t="s">
        <v>644</v>
      </c>
      <c r="R94" s="48">
        <v>40551</v>
      </c>
      <c r="S94" s="46" t="s">
        <v>500</v>
      </c>
      <c r="T94" s="5"/>
    </row>
    <row r="95" spans="1:20" ht="25" customHeight="1">
      <c r="A95" s="2">
        <v>1</v>
      </c>
      <c r="B95" s="24" t="s">
        <v>337</v>
      </c>
      <c r="C95" s="4" t="s">
        <v>207</v>
      </c>
      <c r="D95" s="4" t="s">
        <v>208</v>
      </c>
      <c r="E95" s="2">
        <v>2011</v>
      </c>
      <c r="F95" s="2" t="s">
        <v>23</v>
      </c>
      <c r="G95" s="2">
        <v>1</v>
      </c>
      <c r="H95" s="2" t="str">
        <f t="shared" si="3"/>
        <v>JAN</v>
      </c>
      <c r="I95" s="2" t="str">
        <f>LOOKUP(G95,{1,3,6,9,12},{"Winter","Spring","Summer","Autumn","Winter"})</f>
        <v>Winter</v>
      </c>
      <c r="J95" s="2" t="s">
        <v>38</v>
      </c>
      <c r="K95" s="2">
        <f t="shared" si="4"/>
        <v>2010</v>
      </c>
      <c r="L95" s="2">
        <v>114</v>
      </c>
      <c r="M95" s="2">
        <f t="shared" si="5"/>
        <v>114</v>
      </c>
      <c r="N95" s="8" t="s">
        <v>373</v>
      </c>
      <c r="O95" s="2" t="s">
        <v>80</v>
      </c>
      <c r="P95" s="2" t="s">
        <v>80</v>
      </c>
      <c r="Q95" s="8" t="s">
        <v>643</v>
      </c>
      <c r="R95" s="48">
        <v>40553</v>
      </c>
      <c r="S95" s="46" t="s">
        <v>501</v>
      </c>
      <c r="T95" s="5"/>
    </row>
    <row r="96" spans="1:20" ht="25" customHeight="1">
      <c r="A96" s="2">
        <v>1</v>
      </c>
      <c r="B96" s="2" t="s">
        <v>378</v>
      </c>
      <c r="C96" s="4" t="s">
        <v>134</v>
      </c>
      <c r="D96" s="4" t="s">
        <v>209</v>
      </c>
      <c r="E96" s="2">
        <v>2011</v>
      </c>
      <c r="F96" s="2" t="s">
        <v>23</v>
      </c>
      <c r="G96" s="2">
        <v>1</v>
      </c>
      <c r="H96" s="2" t="str">
        <f t="shared" si="3"/>
        <v>JAN</v>
      </c>
      <c r="I96" s="2" t="str">
        <f>LOOKUP(G96,{1,3,6,9,12},{"Winter","Spring","Summer","Autumn","Winter"})</f>
        <v>Winter</v>
      </c>
      <c r="J96" s="2" t="s">
        <v>38</v>
      </c>
      <c r="K96" s="2">
        <f t="shared" si="4"/>
        <v>2010</v>
      </c>
      <c r="L96" s="2">
        <v>32</v>
      </c>
      <c r="M96" s="2">
        <f t="shared" si="5"/>
        <v>32</v>
      </c>
      <c r="N96" s="8" t="s">
        <v>371</v>
      </c>
      <c r="O96" s="2" t="s">
        <v>80</v>
      </c>
      <c r="P96" s="2" t="s">
        <v>80</v>
      </c>
      <c r="Q96" s="8" t="s">
        <v>644</v>
      </c>
      <c r="R96" s="48">
        <v>40572</v>
      </c>
      <c r="S96" s="46" t="s">
        <v>502</v>
      </c>
      <c r="T96" s="5"/>
    </row>
    <row r="97" spans="1:20" ht="25" customHeight="1">
      <c r="A97" s="2">
        <v>1</v>
      </c>
      <c r="B97" s="2" t="s">
        <v>378</v>
      </c>
      <c r="C97" s="4" t="s">
        <v>200</v>
      </c>
      <c r="D97" s="4" t="s">
        <v>210</v>
      </c>
      <c r="E97" s="2">
        <v>2011</v>
      </c>
      <c r="F97" s="2" t="s">
        <v>21</v>
      </c>
      <c r="G97" s="2">
        <v>2</v>
      </c>
      <c r="H97" s="2" t="str">
        <f t="shared" si="3"/>
        <v>FEB</v>
      </c>
      <c r="I97" s="2" t="str">
        <f>LOOKUP(G97,{1,3,6,9,12},{"Winter","Spring","Summer","Autumn","Winter"})</f>
        <v>Winter</v>
      </c>
      <c r="J97" s="2" t="s">
        <v>38</v>
      </c>
      <c r="K97" s="2">
        <f t="shared" si="4"/>
        <v>2010</v>
      </c>
      <c r="L97" s="2">
        <v>87</v>
      </c>
      <c r="M97" s="2">
        <f t="shared" si="5"/>
        <v>87</v>
      </c>
      <c r="N97" s="8" t="s">
        <v>365</v>
      </c>
      <c r="O97" s="2" t="s">
        <v>80</v>
      </c>
      <c r="P97" s="2" t="s">
        <v>80</v>
      </c>
      <c r="Q97" s="8" t="s">
        <v>637</v>
      </c>
      <c r="R97" s="48">
        <v>40577</v>
      </c>
      <c r="S97" s="46" t="s">
        <v>503</v>
      </c>
      <c r="T97" s="5"/>
    </row>
    <row r="98" spans="1:20" ht="25" customHeight="1">
      <c r="A98" s="2">
        <v>1</v>
      </c>
      <c r="B98" s="2" t="s">
        <v>333</v>
      </c>
      <c r="C98" s="4" t="s">
        <v>334</v>
      </c>
      <c r="D98" s="4" t="s">
        <v>211</v>
      </c>
      <c r="E98" s="2">
        <v>2011</v>
      </c>
      <c r="F98" s="2" t="s">
        <v>21</v>
      </c>
      <c r="G98" s="2">
        <v>2</v>
      </c>
      <c r="H98" s="2" t="str">
        <f t="shared" si="3"/>
        <v>FEB</v>
      </c>
      <c r="I98" s="2" t="str">
        <f>LOOKUP(G98,{1,3,6,9,12},{"Winter","Spring","Summer","Autumn","Winter"})</f>
        <v>Winter</v>
      </c>
      <c r="J98" s="2" t="s">
        <v>38</v>
      </c>
      <c r="K98" s="2">
        <f t="shared" si="4"/>
        <v>2010</v>
      </c>
      <c r="L98" s="2">
        <f>10*8</f>
        <v>80</v>
      </c>
      <c r="M98" s="2">
        <f t="shared" si="5"/>
        <v>80</v>
      </c>
      <c r="N98" s="8" t="s">
        <v>361</v>
      </c>
      <c r="O98" s="2" t="s">
        <v>80</v>
      </c>
      <c r="P98" s="2" t="s">
        <v>80</v>
      </c>
      <c r="Q98" s="8" t="s">
        <v>638</v>
      </c>
      <c r="R98" s="48">
        <v>40578</v>
      </c>
      <c r="S98" s="46" t="s">
        <v>504</v>
      </c>
      <c r="T98" s="5"/>
    </row>
    <row r="99" spans="1:20" ht="25" customHeight="1">
      <c r="A99" s="2">
        <v>1</v>
      </c>
      <c r="B99" s="2" t="s">
        <v>344</v>
      </c>
      <c r="C99" s="4" t="s">
        <v>342</v>
      </c>
      <c r="D99" s="4" t="s">
        <v>212</v>
      </c>
      <c r="E99" s="2">
        <v>2011</v>
      </c>
      <c r="F99" s="2" t="s">
        <v>21</v>
      </c>
      <c r="G99" s="2">
        <v>2</v>
      </c>
      <c r="H99" s="2" t="str">
        <f t="shared" si="3"/>
        <v>FEB</v>
      </c>
      <c r="I99" s="2" t="str">
        <f>LOOKUP(G99,{1,3,6,9,12},{"Winter","Spring","Summer","Autumn","Winter"})</f>
        <v>Winter</v>
      </c>
      <c r="J99" s="2" t="s">
        <v>38</v>
      </c>
      <c r="K99" s="2">
        <f t="shared" si="4"/>
        <v>2010</v>
      </c>
      <c r="L99" s="2">
        <f>14*4</f>
        <v>56</v>
      </c>
      <c r="M99" s="2">
        <f t="shared" si="5"/>
        <v>56</v>
      </c>
      <c r="N99" s="8" t="s">
        <v>359</v>
      </c>
      <c r="O99" s="2" t="s">
        <v>80</v>
      </c>
      <c r="P99" s="2" t="s">
        <v>80</v>
      </c>
      <c r="Q99" s="8" t="s">
        <v>642</v>
      </c>
      <c r="R99" s="48">
        <v>40587</v>
      </c>
      <c r="S99" s="46" t="s">
        <v>505</v>
      </c>
      <c r="T99" s="5"/>
    </row>
    <row r="100" spans="1:20" ht="25" customHeight="1">
      <c r="A100" s="2">
        <v>1</v>
      </c>
      <c r="B100" s="2" t="s">
        <v>344</v>
      </c>
      <c r="C100" s="4" t="s">
        <v>342</v>
      </c>
      <c r="D100" s="4" t="s">
        <v>213</v>
      </c>
      <c r="E100" s="2">
        <v>2011</v>
      </c>
      <c r="F100" s="2" t="s">
        <v>21</v>
      </c>
      <c r="G100" s="2">
        <v>2</v>
      </c>
      <c r="H100" s="2" t="str">
        <f t="shared" si="3"/>
        <v>FEB</v>
      </c>
      <c r="I100" s="2" t="str">
        <f>LOOKUP(G100,{1,3,6,9,12},{"Winter","Spring","Summer","Autumn","Winter"})</f>
        <v>Winter</v>
      </c>
      <c r="J100" s="2" t="s">
        <v>38</v>
      </c>
      <c r="K100" s="2">
        <f t="shared" si="4"/>
        <v>2010</v>
      </c>
      <c r="L100" s="2">
        <f>14*4</f>
        <v>56</v>
      </c>
      <c r="M100" s="2">
        <f t="shared" si="5"/>
        <v>56</v>
      </c>
      <c r="N100" s="8" t="s">
        <v>361</v>
      </c>
      <c r="O100" s="2" t="s">
        <v>78</v>
      </c>
      <c r="P100" s="2" t="s">
        <v>80</v>
      </c>
      <c r="Q100" s="8" t="s">
        <v>638</v>
      </c>
      <c r="R100" s="48">
        <v>40600</v>
      </c>
      <c r="S100" s="46" t="s">
        <v>506</v>
      </c>
      <c r="T100" s="5"/>
    </row>
    <row r="101" spans="1:20" ht="25" customHeight="1">
      <c r="A101" s="2">
        <v>1</v>
      </c>
      <c r="B101" s="2" t="s">
        <v>97</v>
      </c>
      <c r="C101" s="4" t="s">
        <v>214</v>
      </c>
      <c r="D101" s="4" t="s">
        <v>215</v>
      </c>
      <c r="E101" s="2">
        <v>2011</v>
      </c>
      <c r="F101" s="2" t="s">
        <v>25</v>
      </c>
      <c r="G101" s="2">
        <v>6</v>
      </c>
      <c r="H101" s="2" t="str">
        <f t="shared" si="3"/>
        <v>JUN</v>
      </c>
      <c r="I101" s="2" t="str">
        <f>LOOKUP(G101,{1,3,6,9,12},{"Winter","Spring","Summer","Autumn","Winter"})</f>
        <v>Summer</v>
      </c>
      <c r="J101" s="2" t="s">
        <v>36</v>
      </c>
      <c r="K101" s="2">
        <f t="shared" si="4"/>
        <v>2010</v>
      </c>
      <c r="L101" s="2">
        <f>10*2</f>
        <v>20</v>
      </c>
      <c r="M101" s="2">
        <f t="shared" si="5"/>
        <v>20</v>
      </c>
      <c r="N101" s="8" t="s">
        <v>375</v>
      </c>
      <c r="O101" s="2" t="s">
        <v>80</v>
      </c>
      <c r="P101" s="2" t="s">
        <v>80</v>
      </c>
      <c r="Q101" s="8" t="s">
        <v>646</v>
      </c>
      <c r="R101" s="48">
        <v>40696</v>
      </c>
      <c r="S101" s="46" t="s">
        <v>507</v>
      </c>
      <c r="T101" s="5"/>
    </row>
    <row r="102" spans="1:20" ht="25" customHeight="1">
      <c r="A102" s="2">
        <v>1</v>
      </c>
      <c r="B102" s="24" t="s">
        <v>336</v>
      </c>
      <c r="C102" s="4" t="s">
        <v>216</v>
      </c>
      <c r="D102" s="4" t="s">
        <v>165</v>
      </c>
      <c r="E102" s="2">
        <v>2011</v>
      </c>
      <c r="F102" s="2" t="s">
        <v>18</v>
      </c>
      <c r="G102" s="2">
        <v>9</v>
      </c>
      <c r="H102" s="2" t="str">
        <f t="shared" si="3"/>
        <v>SEP</v>
      </c>
      <c r="I102" s="2" t="str">
        <f>LOOKUP(G102,{1,3,6,9,12},{"Winter","Spring","Summer","Autumn","Winter"})</f>
        <v>Autumn</v>
      </c>
      <c r="J102" s="2" t="s">
        <v>37</v>
      </c>
      <c r="K102" s="2">
        <f t="shared" si="4"/>
        <v>2010</v>
      </c>
      <c r="L102" s="2">
        <v>66</v>
      </c>
      <c r="M102" s="2">
        <f t="shared" si="5"/>
        <v>66</v>
      </c>
      <c r="N102" s="8" t="s">
        <v>365</v>
      </c>
      <c r="O102" s="2" t="s">
        <v>80</v>
      </c>
      <c r="P102" s="2" t="s">
        <v>80</v>
      </c>
      <c r="Q102" s="8" t="s">
        <v>637</v>
      </c>
      <c r="R102" s="48">
        <v>40798</v>
      </c>
      <c r="S102" s="46" t="s">
        <v>508</v>
      </c>
      <c r="T102" s="5"/>
    </row>
    <row r="103" spans="1:20" ht="25" customHeight="1">
      <c r="A103" s="2">
        <v>5</v>
      </c>
      <c r="B103" s="24" t="s">
        <v>336</v>
      </c>
      <c r="C103" s="4" t="s">
        <v>216</v>
      </c>
      <c r="D103" s="4" t="s">
        <v>217</v>
      </c>
      <c r="E103" s="2">
        <v>2011</v>
      </c>
      <c r="F103" s="2" t="s">
        <v>18</v>
      </c>
      <c r="G103" s="2">
        <v>9</v>
      </c>
      <c r="H103" s="2" t="str">
        <f t="shared" si="3"/>
        <v>SEP</v>
      </c>
      <c r="I103" s="2" t="str">
        <f>LOOKUP(G103,{1,3,6,9,12},{"Winter","Spring","Summer","Autumn","Winter"})</f>
        <v>Autumn</v>
      </c>
      <c r="J103" s="2" t="s">
        <v>37</v>
      </c>
      <c r="K103" s="2">
        <f t="shared" si="4"/>
        <v>2010</v>
      </c>
      <c r="L103" s="2">
        <v>66</v>
      </c>
      <c r="M103" s="2">
        <f t="shared" si="5"/>
        <v>330</v>
      </c>
      <c r="N103" s="8" t="s">
        <v>363</v>
      </c>
      <c r="O103" s="2" t="s">
        <v>397</v>
      </c>
      <c r="P103" s="2" t="s">
        <v>80</v>
      </c>
      <c r="Q103" s="8" t="s">
        <v>640</v>
      </c>
      <c r="R103" s="48">
        <v>40811</v>
      </c>
      <c r="S103" s="46" t="s">
        <v>509</v>
      </c>
      <c r="T103" s="5"/>
    </row>
    <row r="104" spans="1:20" ht="25" customHeight="1">
      <c r="A104" s="2">
        <v>1</v>
      </c>
      <c r="B104" s="24" t="s">
        <v>336</v>
      </c>
      <c r="C104" s="4" t="s">
        <v>216</v>
      </c>
      <c r="D104" s="4" t="s">
        <v>218</v>
      </c>
      <c r="E104" s="2">
        <v>2011</v>
      </c>
      <c r="F104" s="2" t="s">
        <v>20</v>
      </c>
      <c r="G104" s="2">
        <v>10</v>
      </c>
      <c r="H104" s="2" t="str">
        <f t="shared" si="3"/>
        <v>OCT</v>
      </c>
      <c r="I104" s="2" t="str">
        <f>LOOKUP(G104,{1,3,6,9,12},{"Winter","Spring","Summer","Autumn","Winter"})</f>
        <v>Autumn</v>
      </c>
      <c r="J104" s="2" t="s">
        <v>37</v>
      </c>
      <c r="K104" s="2">
        <f t="shared" si="4"/>
        <v>2010</v>
      </c>
      <c r="L104" s="2">
        <v>66</v>
      </c>
      <c r="M104" s="2">
        <f t="shared" si="5"/>
        <v>66</v>
      </c>
      <c r="N104" s="8" t="s">
        <v>371</v>
      </c>
      <c r="O104" s="2" t="s">
        <v>395</v>
      </c>
      <c r="P104" s="2" t="s">
        <v>80</v>
      </c>
      <c r="Q104" s="8" t="s">
        <v>644</v>
      </c>
      <c r="R104" s="48">
        <v>40824</v>
      </c>
      <c r="S104" s="46" t="s">
        <v>510</v>
      </c>
      <c r="T104" s="5"/>
    </row>
    <row r="105" spans="1:20" ht="25" customHeight="1">
      <c r="A105" s="2">
        <v>3</v>
      </c>
      <c r="B105" s="2" t="s">
        <v>344</v>
      </c>
      <c r="C105" s="4" t="s">
        <v>342</v>
      </c>
      <c r="D105" s="4" t="s">
        <v>219</v>
      </c>
      <c r="E105" s="2">
        <v>2012</v>
      </c>
      <c r="F105" s="2" t="s">
        <v>25</v>
      </c>
      <c r="G105" s="2">
        <v>6</v>
      </c>
      <c r="H105" s="2" t="str">
        <f t="shared" si="3"/>
        <v>JUN</v>
      </c>
      <c r="I105" s="2" t="str">
        <f>LOOKUP(G105,{1,3,6,9,12},{"Winter","Spring","Summer","Autumn","Winter"})</f>
        <v>Summer</v>
      </c>
      <c r="J105" s="2" t="s">
        <v>36</v>
      </c>
      <c r="K105" s="2">
        <f t="shared" si="4"/>
        <v>2010</v>
      </c>
      <c r="L105" s="2">
        <f>14*10</f>
        <v>140</v>
      </c>
      <c r="M105" s="2">
        <f>14*4+14*8+14*16</f>
        <v>392</v>
      </c>
      <c r="N105" s="8" t="s">
        <v>363</v>
      </c>
      <c r="O105" s="2" t="s">
        <v>395</v>
      </c>
      <c r="P105" s="2" t="s">
        <v>80</v>
      </c>
      <c r="Q105" s="8" t="s">
        <v>640</v>
      </c>
      <c r="R105" s="48">
        <v>41076</v>
      </c>
      <c r="S105" s="46" t="s">
        <v>511</v>
      </c>
      <c r="T105" s="5"/>
    </row>
    <row r="106" spans="1:20" ht="25" customHeight="1">
      <c r="A106" s="2">
        <v>4</v>
      </c>
      <c r="B106" s="2" t="s">
        <v>344</v>
      </c>
      <c r="C106" s="4" t="s">
        <v>342</v>
      </c>
      <c r="D106" s="4" t="s">
        <v>220</v>
      </c>
      <c r="E106" s="2">
        <v>2012</v>
      </c>
      <c r="F106" s="2" t="s">
        <v>20</v>
      </c>
      <c r="G106" s="2">
        <v>10</v>
      </c>
      <c r="H106" s="2" t="str">
        <f t="shared" si="3"/>
        <v>OCT</v>
      </c>
      <c r="I106" s="2" t="str">
        <f>LOOKUP(G106,{1,3,6,9,12},{"Winter","Spring","Summer","Autumn","Winter"})</f>
        <v>Autumn</v>
      </c>
      <c r="J106" s="2" t="s">
        <v>37</v>
      </c>
      <c r="K106" s="2">
        <f t="shared" si="4"/>
        <v>2010</v>
      </c>
      <c r="L106" s="2">
        <f>14*4</f>
        <v>56</v>
      </c>
      <c r="M106" s="2">
        <f t="shared" si="5"/>
        <v>224</v>
      </c>
      <c r="N106" s="8" t="s">
        <v>359</v>
      </c>
      <c r="O106" s="2" t="s">
        <v>395</v>
      </c>
      <c r="P106" s="2" t="s">
        <v>80</v>
      </c>
      <c r="Q106" s="8" t="s">
        <v>642</v>
      </c>
      <c r="R106" s="48">
        <v>41199</v>
      </c>
      <c r="S106" s="46" t="s">
        <v>512</v>
      </c>
      <c r="T106" s="5"/>
    </row>
    <row r="107" spans="1:20" ht="25" customHeight="1">
      <c r="A107" s="2">
        <v>1</v>
      </c>
      <c r="B107" s="2" t="s">
        <v>344</v>
      </c>
      <c r="C107" s="4" t="s">
        <v>342</v>
      </c>
      <c r="D107" s="4" t="s">
        <v>221</v>
      </c>
      <c r="E107" s="2">
        <v>2013</v>
      </c>
      <c r="F107" s="2" t="s">
        <v>24</v>
      </c>
      <c r="G107" s="2">
        <v>11</v>
      </c>
      <c r="H107" s="2" t="str">
        <f t="shared" si="3"/>
        <v>NOV</v>
      </c>
      <c r="I107" s="2" t="str">
        <f>LOOKUP(G107,{1,3,6,9,12},{"Winter","Spring","Summer","Autumn","Winter"})</f>
        <v>Autumn</v>
      </c>
      <c r="J107" s="2" t="s">
        <v>37</v>
      </c>
      <c r="K107" s="2">
        <f t="shared" si="4"/>
        <v>2010</v>
      </c>
      <c r="L107" s="2">
        <f>14*4</f>
        <v>56</v>
      </c>
      <c r="M107" s="2">
        <f t="shared" si="5"/>
        <v>56</v>
      </c>
      <c r="N107" s="8" t="s">
        <v>375</v>
      </c>
      <c r="O107" s="2" t="s">
        <v>80</v>
      </c>
      <c r="P107" s="2" t="s">
        <v>80</v>
      </c>
      <c r="Q107" s="8" t="s">
        <v>646</v>
      </c>
      <c r="R107" s="48">
        <v>41585</v>
      </c>
      <c r="S107" s="46" t="s">
        <v>513</v>
      </c>
      <c r="T107" s="5"/>
    </row>
    <row r="108" spans="1:20" ht="25" customHeight="1">
      <c r="A108" s="2">
        <v>1</v>
      </c>
      <c r="B108" s="24" t="s">
        <v>336</v>
      </c>
      <c r="C108" s="4" t="s">
        <v>216</v>
      </c>
      <c r="D108" s="4" t="s">
        <v>222</v>
      </c>
      <c r="E108" s="2">
        <v>2014</v>
      </c>
      <c r="F108" s="2" t="s">
        <v>21</v>
      </c>
      <c r="G108" s="2">
        <v>2</v>
      </c>
      <c r="H108" s="2" t="str">
        <f t="shared" si="3"/>
        <v>FEB</v>
      </c>
      <c r="I108" s="2" t="str">
        <f>LOOKUP(G108,{1,3,6,9,12},{"Winter","Spring","Summer","Autumn","Winter"})</f>
        <v>Winter</v>
      </c>
      <c r="J108" s="2" t="s">
        <v>38</v>
      </c>
      <c r="K108" s="2">
        <f t="shared" si="4"/>
        <v>2010</v>
      </c>
      <c r="L108" s="2">
        <v>66</v>
      </c>
      <c r="M108" s="2">
        <f t="shared" si="5"/>
        <v>66</v>
      </c>
      <c r="N108" s="8" t="s">
        <v>371</v>
      </c>
      <c r="O108" s="2" t="s">
        <v>80</v>
      </c>
      <c r="P108" s="2" t="s">
        <v>80</v>
      </c>
      <c r="Q108" s="8" t="s">
        <v>644</v>
      </c>
      <c r="R108" s="48">
        <v>41673</v>
      </c>
      <c r="S108" s="46" t="s">
        <v>514</v>
      </c>
      <c r="T108" s="5"/>
    </row>
    <row r="109" spans="1:20" ht="25" customHeight="1">
      <c r="A109" s="2">
        <v>1</v>
      </c>
      <c r="B109" s="24" t="s">
        <v>336</v>
      </c>
      <c r="C109" s="4" t="s">
        <v>223</v>
      </c>
      <c r="D109" s="4" t="s">
        <v>224</v>
      </c>
      <c r="E109" s="2">
        <v>2014</v>
      </c>
      <c r="F109" s="2" t="s">
        <v>27</v>
      </c>
      <c r="G109" s="2">
        <v>3</v>
      </c>
      <c r="H109" s="2" t="str">
        <f t="shared" si="3"/>
        <v>MAR</v>
      </c>
      <c r="I109" s="2" t="str">
        <f>LOOKUP(G109,{1,3,6,9,12},{"Winter","Spring","Summer","Autumn","Winter"})</f>
        <v>Spring</v>
      </c>
      <c r="J109" s="2" t="s">
        <v>35</v>
      </c>
      <c r="K109" s="2">
        <f t="shared" si="4"/>
        <v>2010</v>
      </c>
      <c r="L109" s="2">
        <v>54</v>
      </c>
      <c r="M109" s="2">
        <f t="shared" si="5"/>
        <v>54</v>
      </c>
      <c r="N109" s="8" t="s">
        <v>371</v>
      </c>
      <c r="O109" s="2" t="s">
        <v>76</v>
      </c>
      <c r="P109" s="2" t="s">
        <v>80</v>
      </c>
      <c r="Q109" s="8" t="s">
        <v>644</v>
      </c>
      <c r="R109" s="48">
        <v>41709</v>
      </c>
      <c r="S109" s="46" t="s">
        <v>515</v>
      </c>
      <c r="T109" s="5"/>
    </row>
    <row r="110" spans="1:20" ht="25" customHeight="1">
      <c r="A110" s="2">
        <v>1</v>
      </c>
      <c r="B110" s="24" t="s">
        <v>336</v>
      </c>
      <c r="C110" s="4" t="s">
        <v>216</v>
      </c>
      <c r="D110" s="4" t="s">
        <v>225</v>
      </c>
      <c r="E110" s="2">
        <v>2014</v>
      </c>
      <c r="F110" s="2" t="s">
        <v>27</v>
      </c>
      <c r="G110" s="2">
        <v>3</v>
      </c>
      <c r="H110" s="2" t="str">
        <f t="shared" si="3"/>
        <v>MAR</v>
      </c>
      <c r="I110" s="2" t="str">
        <f>LOOKUP(G110,{1,3,6,9,12},{"Winter","Spring","Summer","Autumn","Winter"})</f>
        <v>Spring</v>
      </c>
      <c r="J110" s="2" t="s">
        <v>35</v>
      </c>
      <c r="K110" s="2">
        <f t="shared" si="4"/>
        <v>2010</v>
      </c>
      <c r="L110" s="2">
        <v>66</v>
      </c>
      <c r="M110" s="2">
        <f t="shared" si="5"/>
        <v>66</v>
      </c>
      <c r="N110" s="8" t="s">
        <v>371</v>
      </c>
      <c r="O110" s="2" t="s">
        <v>76</v>
      </c>
      <c r="P110" s="2" t="s">
        <v>80</v>
      </c>
      <c r="Q110" s="8" t="s">
        <v>644</v>
      </c>
      <c r="R110" s="48">
        <v>41718</v>
      </c>
      <c r="S110" s="46" t="s">
        <v>516</v>
      </c>
      <c r="T110" s="5"/>
    </row>
    <row r="111" spans="1:20" ht="25" customHeight="1">
      <c r="A111" s="2">
        <v>1</v>
      </c>
      <c r="B111" s="24" t="s">
        <v>337</v>
      </c>
      <c r="C111" s="4" t="s">
        <v>226</v>
      </c>
      <c r="D111" s="4" t="s">
        <v>227</v>
      </c>
      <c r="E111" s="2">
        <v>2014</v>
      </c>
      <c r="F111" s="2" t="s">
        <v>27</v>
      </c>
      <c r="G111" s="2">
        <v>3</v>
      </c>
      <c r="H111" s="2" t="str">
        <f t="shared" si="3"/>
        <v>MAR</v>
      </c>
      <c r="I111" s="2" t="str">
        <f>LOOKUP(G111,{1,3,6,9,12},{"Winter","Spring","Summer","Autumn","Winter"})</f>
        <v>Spring</v>
      </c>
      <c r="J111" s="2" t="s">
        <v>35</v>
      </c>
      <c r="K111" s="2">
        <f t="shared" si="4"/>
        <v>2010</v>
      </c>
      <c r="L111" s="2">
        <v>116</v>
      </c>
      <c r="M111" s="2">
        <f t="shared" si="5"/>
        <v>116</v>
      </c>
      <c r="N111" s="8" t="s">
        <v>361</v>
      </c>
      <c r="O111" s="2" t="s">
        <v>76</v>
      </c>
      <c r="P111" s="2" t="s">
        <v>80</v>
      </c>
      <c r="Q111" s="8" t="s">
        <v>638</v>
      </c>
      <c r="R111" s="48">
        <v>41724</v>
      </c>
      <c r="S111" s="46" t="s">
        <v>517</v>
      </c>
      <c r="T111" s="5"/>
    </row>
    <row r="112" spans="1:20" ht="25" customHeight="1">
      <c r="A112" s="2">
        <v>1</v>
      </c>
      <c r="B112" s="24" t="s">
        <v>337</v>
      </c>
      <c r="C112" s="4" t="s">
        <v>226</v>
      </c>
      <c r="D112" s="4" t="s">
        <v>228</v>
      </c>
      <c r="E112" s="2">
        <v>2014</v>
      </c>
      <c r="F112" s="2" t="s">
        <v>27</v>
      </c>
      <c r="G112" s="2">
        <v>3</v>
      </c>
      <c r="H112" s="2" t="str">
        <f t="shared" si="3"/>
        <v>MAR</v>
      </c>
      <c r="I112" s="2" t="str">
        <f>LOOKUP(G112,{1,3,6,9,12},{"Winter","Spring","Summer","Autumn","Winter"})</f>
        <v>Spring</v>
      </c>
      <c r="J112" s="2" t="s">
        <v>35</v>
      </c>
      <c r="K112" s="2">
        <f t="shared" si="4"/>
        <v>2010</v>
      </c>
      <c r="L112" s="2">
        <v>116</v>
      </c>
      <c r="M112" s="2">
        <f t="shared" si="5"/>
        <v>116</v>
      </c>
      <c r="N112" s="8" t="s">
        <v>371</v>
      </c>
      <c r="O112" s="2" t="s">
        <v>76</v>
      </c>
      <c r="P112" s="2" t="s">
        <v>80</v>
      </c>
      <c r="Q112" s="8" t="s">
        <v>644</v>
      </c>
      <c r="R112" s="48">
        <v>41725</v>
      </c>
      <c r="S112" s="46" t="s">
        <v>518</v>
      </c>
      <c r="T112" s="5"/>
    </row>
    <row r="113" spans="1:20" ht="25" customHeight="1">
      <c r="A113" s="2">
        <v>1</v>
      </c>
      <c r="B113" s="24" t="s">
        <v>336</v>
      </c>
      <c r="C113" s="4" t="s">
        <v>139</v>
      </c>
      <c r="D113" s="4" t="s">
        <v>229</v>
      </c>
      <c r="E113" s="2">
        <v>2014</v>
      </c>
      <c r="F113" s="2" t="s">
        <v>27</v>
      </c>
      <c r="G113" s="2">
        <v>3</v>
      </c>
      <c r="H113" s="2" t="str">
        <f t="shared" si="3"/>
        <v>MAR</v>
      </c>
      <c r="I113" s="2" t="str">
        <f>LOOKUP(G113,{1,3,6,9,12},{"Winter","Spring","Summer","Autumn","Winter"})</f>
        <v>Spring</v>
      </c>
      <c r="J113" s="2" t="s">
        <v>35</v>
      </c>
      <c r="K113" s="2">
        <f t="shared" si="4"/>
        <v>2010</v>
      </c>
      <c r="L113" s="2">
        <v>60</v>
      </c>
      <c r="M113" s="2">
        <f t="shared" si="5"/>
        <v>60</v>
      </c>
      <c r="N113" s="8" t="s">
        <v>371</v>
      </c>
      <c r="O113" s="2" t="s">
        <v>80</v>
      </c>
      <c r="P113" s="2" t="s">
        <v>80</v>
      </c>
      <c r="Q113" s="8" t="s">
        <v>644</v>
      </c>
      <c r="R113" s="48">
        <v>41726</v>
      </c>
      <c r="S113" s="46" t="s">
        <v>519</v>
      </c>
      <c r="T113" s="5"/>
    </row>
    <row r="114" spans="1:20" ht="25" customHeight="1">
      <c r="A114" s="2">
        <v>1</v>
      </c>
      <c r="B114" s="24" t="s">
        <v>337</v>
      </c>
      <c r="C114" s="4" t="s">
        <v>164</v>
      </c>
      <c r="D114" s="4" t="s">
        <v>230</v>
      </c>
      <c r="E114" s="2">
        <v>2014</v>
      </c>
      <c r="F114" s="2" t="s">
        <v>17</v>
      </c>
      <c r="G114" s="2">
        <v>4</v>
      </c>
      <c r="H114" s="2" t="str">
        <f t="shared" si="3"/>
        <v>APR</v>
      </c>
      <c r="I114" s="2" t="str">
        <f>LOOKUP(G114,{1,3,6,9,12},{"Winter","Spring","Summer","Autumn","Winter"})</f>
        <v>Spring</v>
      </c>
      <c r="J114" s="2" t="s">
        <v>35</v>
      </c>
      <c r="K114" s="2">
        <f t="shared" si="4"/>
        <v>2010</v>
      </c>
      <c r="L114" s="2">
        <v>95</v>
      </c>
      <c r="M114" s="2">
        <f t="shared" si="5"/>
        <v>95</v>
      </c>
      <c r="N114" s="8" t="s">
        <v>363</v>
      </c>
      <c r="O114" s="2" t="s">
        <v>399</v>
      </c>
      <c r="P114" s="2" t="s">
        <v>80</v>
      </c>
      <c r="Q114" s="8" t="s">
        <v>640</v>
      </c>
      <c r="R114" s="48">
        <v>41744</v>
      </c>
      <c r="S114" s="46" t="s">
        <v>520</v>
      </c>
      <c r="T114" s="5"/>
    </row>
    <row r="115" spans="1:20" ht="25" customHeight="1">
      <c r="A115" s="2">
        <v>1</v>
      </c>
      <c r="B115" s="2" t="s">
        <v>333</v>
      </c>
      <c r="C115" s="4" t="s">
        <v>334</v>
      </c>
      <c r="D115" s="4" t="s">
        <v>231</v>
      </c>
      <c r="E115" s="2">
        <v>2014</v>
      </c>
      <c r="F115" s="2" t="s">
        <v>25</v>
      </c>
      <c r="G115" s="2">
        <v>6</v>
      </c>
      <c r="H115" s="2" t="str">
        <f t="shared" si="3"/>
        <v>JUN</v>
      </c>
      <c r="I115" s="2" t="str">
        <f>LOOKUP(G115,{1,3,6,9,12},{"Winter","Spring","Summer","Autumn","Winter"})</f>
        <v>Summer</v>
      </c>
      <c r="J115" s="2" t="s">
        <v>36</v>
      </c>
      <c r="K115" s="2">
        <f t="shared" si="4"/>
        <v>2010</v>
      </c>
      <c r="L115" s="2">
        <f>10*4</f>
        <v>40</v>
      </c>
      <c r="M115" s="2">
        <f t="shared" si="5"/>
        <v>40</v>
      </c>
      <c r="N115" s="8" t="s">
        <v>371</v>
      </c>
      <c r="O115" s="2" t="s">
        <v>401</v>
      </c>
      <c r="P115" s="2" t="s">
        <v>80</v>
      </c>
      <c r="Q115" s="8" t="s">
        <v>644</v>
      </c>
      <c r="R115" s="48">
        <v>41809</v>
      </c>
      <c r="S115" s="46" t="s">
        <v>521</v>
      </c>
      <c r="T115" s="5"/>
    </row>
    <row r="116" spans="1:20" ht="25" customHeight="1">
      <c r="A116" s="2">
        <v>1</v>
      </c>
      <c r="B116" s="24" t="s">
        <v>336</v>
      </c>
      <c r="C116" s="4" t="s">
        <v>216</v>
      </c>
      <c r="D116" s="4" t="s">
        <v>232</v>
      </c>
      <c r="E116" s="2">
        <v>2014</v>
      </c>
      <c r="F116" s="2" t="s">
        <v>28</v>
      </c>
      <c r="G116" s="2">
        <v>7</v>
      </c>
      <c r="H116" s="2" t="str">
        <f t="shared" si="3"/>
        <v>JUL</v>
      </c>
      <c r="I116" s="2" t="str">
        <f>LOOKUP(G116,{1,3,6,9,12},{"Winter","Spring","Summer","Autumn","Winter"})</f>
        <v>Summer</v>
      </c>
      <c r="J116" s="2" t="s">
        <v>36</v>
      </c>
      <c r="K116" s="2">
        <f t="shared" si="4"/>
        <v>2010</v>
      </c>
      <c r="L116" s="2">
        <v>66</v>
      </c>
      <c r="M116" s="2">
        <f t="shared" si="5"/>
        <v>66</v>
      </c>
      <c r="N116" s="8" t="s">
        <v>371</v>
      </c>
      <c r="O116" s="2" t="s">
        <v>395</v>
      </c>
      <c r="P116" s="2" t="s">
        <v>80</v>
      </c>
      <c r="Q116" s="8" t="s">
        <v>644</v>
      </c>
      <c r="R116" s="48">
        <v>41832</v>
      </c>
      <c r="S116" s="46" t="s">
        <v>522</v>
      </c>
      <c r="T116" s="5"/>
    </row>
    <row r="117" spans="1:20" ht="25" customHeight="1">
      <c r="A117" s="2">
        <v>1</v>
      </c>
      <c r="B117" s="24" t="s">
        <v>336</v>
      </c>
      <c r="C117" s="4" t="s">
        <v>216</v>
      </c>
      <c r="D117" s="4" t="s">
        <v>233</v>
      </c>
      <c r="E117" s="2">
        <v>2014</v>
      </c>
      <c r="F117" s="2" t="s">
        <v>18</v>
      </c>
      <c r="G117" s="2">
        <v>9</v>
      </c>
      <c r="H117" s="2" t="str">
        <f t="shared" si="3"/>
        <v>SEP</v>
      </c>
      <c r="I117" s="2" t="str">
        <f>LOOKUP(G117,{1,3,6,9,12},{"Winter","Spring","Summer","Autumn","Winter"})</f>
        <v>Autumn</v>
      </c>
      <c r="J117" s="2" t="s">
        <v>37</v>
      </c>
      <c r="K117" s="2">
        <f t="shared" si="4"/>
        <v>2010</v>
      </c>
      <c r="L117" s="2">
        <v>66</v>
      </c>
      <c r="M117" s="2">
        <f t="shared" si="5"/>
        <v>66</v>
      </c>
      <c r="N117" s="8" t="s">
        <v>371</v>
      </c>
      <c r="O117" s="2" t="s">
        <v>80</v>
      </c>
      <c r="P117" s="2" t="s">
        <v>80</v>
      </c>
      <c r="Q117" s="8" t="s">
        <v>644</v>
      </c>
      <c r="R117" s="48">
        <v>41905</v>
      </c>
      <c r="S117" s="46" t="s">
        <v>523</v>
      </c>
      <c r="T117" s="5"/>
    </row>
    <row r="118" spans="1:20" ht="25" customHeight="1">
      <c r="A118" s="2">
        <v>2</v>
      </c>
      <c r="B118" s="24" t="s">
        <v>335</v>
      </c>
      <c r="C118" s="4" t="s">
        <v>197</v>
      </c>
      <c r="D118" s="4" t="s">
        <v>234</v>
      </c>
      <c r="E118" s="2">
        <v>2014</v>
      </c>
      <c r="F118" s="2" t="s">
        <v>24</v>
      </c>
      <c r="G118" s="2">
        <v>11</v>
      </c>
      <c r="H118" s="2" t="str">
        <f t="shared" si="3"/>
        <v>NOV</v>
      </c>
      <c r="I118" s="2" t="str">
        <f>LOOKUP(G118,{1,3,6,9,12},{"Winter","Spring","Summer","Autumn","Winter"})</f>
        <v>Autumn</v>
      </c>
      <c r="J118" s="2" t="s">
        <v>37</v>
      </c>
      <c r="K118" s="2">
        <f t="shared" si="4"/>
        <v>2010</v>
      </c>
      <c r="L118" s="2">
        <v>28</v>
      </c>
      <c r="M118" s="2">
        <f t="shared" si="5"/>
        <v>56</v>
      </c>
      <c r="N118" s="8" t="s">
        <v>371</v>
      </c>
      <c r="O118" s="2" t="s">
        <v>78</v>
      </c>
      <c r="P118" s="2" t="s">
        <v>80</v>
      </c>
      <c r="Q118" s="8" t="s">
        <v>644</v>
      </c>
      <c r="R118" s="48">
        <v>41951</v>
      </c>
      <c r="S118" s="46" t="s">
        <v>524</v>
      </c>
      <c r="T118" s="5"/>
    </row>
    <row r="119" spans="1:20" ht="25" customHeight="1">
      <c r="A119" s="2">
        <v>1</v>
      </c>
      <c r="B119" s="2" t="s">
        <v>344</v>
      </c>
      <c r="C119" s="4" t="s">
        <v>342</v>
      </c>
      <c r="D119" s="4" t="s">
        <v>235</v>
      </c>
      <c r="E119" s="2">
        <v>2015</v>
      </c>
      <c r="F119" s="2" t="s">
        <v>23</v>
      </c>
      <c r="G119" s="2">
        <v>1</v>
      </c>
      <c r="H119" s="2" t="str">
        <f t="shared" si="3"/>
        <v>JAN</v>
      </c>
      <c r="I119" s="2" t="str">
        <f>LOOKUP(G119,{1,3,6,9,12},{"Winter","Spring","Summer","Autumn","Winter"})</f>
        <v>Winter</v>
      </c>
      <c r="J119" s="2" t="s">
        <v>38</v>
      </c>
      <c r="K119" s="2">
        <f t="shared" si="4"/>
        <v>2010</v>
      </c>
      <c r="L119" s="2">
        <f>14*4</f>
        <v>56</v>
      </c>
      <c r="M119" s="2">
        <f t="shared" si="5"/>
        <v>56</v>
      </c>
      <c r="N119" s="8" t="s">
        <v>371</v>
      </c>
      <c r="O119" s="2" t="s">
        <v>78</v>
      </c>
      <c r="P119" s="2" t="s">
        <v>80</v>
      </c>
      <c r="Q119" s="8" t="s">
        <v>644</v>
      </c>
      <c r="R119" s="48">
        <v>42017</v>
      </c>
      <c r="S119" s="46" t="s">
        <v>525</v>
      </c>
      <c r="T119" s="5"/>
    </row>
    <row r="120" spans="1:20" ht="25" customHeight="1">
      <c r="A120" s="2">
        <v>1</v>
      </c>
      <c r="B120" s="24" t="s">
        <v>337</v>
      </c>
      <c r="C120" s="4" t="s">
        <v>236</v>
      </c>
      <c r="D120" s="4" t="s">
        <v>237</v>
      </c>
      <c r="E120" s="2">
        <v>2015</v>
      </c>
      <c r="F120" s="2" t="s">
        <v>21</v>
      </c>
      <c r="G120" s="2">
        <v>2</v>
      </c>
      <c r="H120" s="2" t="str">
        <f t="shared" si="3"/>
        <v>FEB</v>
      </c>
      <c r="I120" s="2" t="str">
        <f>LOOKUP(G120,{1,3,6,9,12},{"Winter","Spring","Summer","Autumn","Winter"})</f>
        <v>Winter</v>
      </c>
      <c r="J120" s="2" t="s">
        <v>38</v>
      </c>
      <c r="K120" s="2">
        <f t="shared" si="4"/>
        <v>2010</v>
      </c>
      <c r="L120" s="2">
        <v>100</v>
      </c>
      <c r="M120" s="2">
        <f t="shared" si="5"/>
        <v>100</v>
      </c>
      <c r="N120" s="8" t="s">
        <v>361</v>
      </c>
      <c r="O120" s="2" t="s">
        <v>80</v>
      </c>
      <c r="P120" s="2" t="s">
        <v>80</v>
      </c>
      <c r="Q120" s="8" t="s">
        <v>638</v>
      </c>
      <c r="R120" s="48">
        <v>42049</v>
      </c>
      <c r="S120" s="46" t="s">
        <v>526</v>
      </c>
      <c r="T120" s="5"/>
    </row>
    <row r="121" spans="1:20" ht="25" customHeight="1">
      <c r="A121" s="2">
        <v>1</v>
      </c>
      <c r="B121" s="2" t="s">
        <v>97</v>
      </c>
      <c r="C121" s="4" t="s">
        <v>214</v>
      </c>
      <c r="D121" s="4" t="s">
        <v>238</v>
      </c>
      <c r="E121" s="2">
        <v>2015</v>
      </c>
      <c r="F121" s="2" t="s">
        <v>27</v>
      </c>
      <c r="G121" s="2">
        <v>3</v>
      </c>
      <c r="H121" s="2" t="str">
        <f t="shared" si="3"/>
        <v>MAR</v>
      </c>
      <c r="I121" s="2" t="str">
        <f>LOOKUP(G121,{1,3,6,9,12},{"Winter","Spring","Summer","Autumn","Winter"})</f>
        <v>Spring</v>
      </c>
      <c r="J121" s="2" t="s">
        <v>35</v>
      </c>
      <c r="K121" s="2">
        <f t="shared" si="4"/>
        <v>2010</v>
      </c>
      <c r="L121" s="2">
        <v>20</v>
      </c>
      <c r="M121" s="2">
        <f t="shared" si="5"/>
        <v>20</v>
      </c>
      <c r="N121" s="8" t="s">
        <v>375</v>
      </c>
      <c r="O121" s="2" t="s">
        <v>395</v>
      </c>
      <c r="P121" s="2" t="s">
        <v>80</v>
      </c>
      <c r="Q121" s="8" t="s">
        <v>646</v>
      </c>
      <c r="R121" s="48">
        <v>42084</v>
      </c>
      <c r="S121" s="46" t="s">
        <v>527</v>
      </c>
      <c r="T121" s="5"/>
    </row>
    <row r="122" spans="1:20" ht="25" customHeight="1">
      <c r="A122" s="2">
        <v>1</v>
      </c>
      <c r="B122" s="2" t="s">
        <v>333</v>
      </c>
      <c r="C122" s="4" t="s">
        <v>334</v>
      </c>
      <c r="D122" s="4" t="s">
        <v>239</v>
      </c>
      <c r="E122" s="2">
        <v>2016</v>
      </c>
      <c r="F122" s="2" t="s">
        <v>27</v>
      </c>
      <c r="G122" s="2">
        <v>3</v>
      </c>
      <c r="H122" s="2" t="str">
        <f t="shared" si="3"/>
        <v>MAR</v>
      </c>
      <c r="I122" s="2" t="str">
        <f>LOOKUP(G122,{1,3,6,9,12},{"Winter","Spring","Summer","Autumn","Winter"})</f>
        <v>Spring</v>
      </c>
      <c r="J122" s="2" t="s">
        <v>35</v>
      </c>
      <c r="K122" s="2">
        <f t="shared" si="4"/>
        <v>2010</v>
      </c>
      <c r="L122" s="2">
        <f>10*8</f>
        <v>80</v>
      </c>
      <c r="M122" s="2">
        <f t="shared" si="5"/>
        <v>80</v>
      </c>
      <c r="N122" s="8" t="s">
        <v>361</v>
      </c>
      <c r="O122" s="2" t="s">
        <v>80</v>
      </c>
      <c r="P122" s="2" t="s">
        <v>80</v>
      </c>
      <c r="Q122" s="8" t="s">
        <v>638</v>
      </c>
      <c r="R122" s="48">
        <v>42435</v>
      </c>
      <c r="S122" s="46" t="s">
        <v>528</v>
      </c>
      <c r="T122" s="5"/>
    </row>
    <row r="123" spans="1:20" ht="25" customHeight="1">
      <c r="A123" s="2">
        <v>1</v>
      </c>
      <c r="B123" s="2" t="s">
        <v>97</v>
      </c>
      <c r="C123" s="4" t="s">
        <v>214</v>
      </c>
      <c r="D123" s="4" t="s">
        <v>240</v>
      </c>
      <c r="E123" s="2">
        <v>2016</v>
      </c>
      <c r="F123" s="2" t="s">
        <v>17</v>
      </c>
      <c r="G123" s="2">
        <v>4</v>
      </c>
      <c r="H123" s="2" t="str">
        <f t="shared" si="3"/>
        <v>APR</v>
      </c>
      <c r="I123" s="2" t="str">
        <f>LOOKUP(G123,{1,3,6,9,12},{"Winter","Spring","Summer","Autumn","Winter"})</f>
        <v>Spring</v>
      </c>
      <c r="J123" s="2" t="s">
        <v>35</v>
      </c>
      <c r="K123" s="2">
        <f t="shared" si="4"/>
        <v>2010</v>
      </c>
      <c r="L123" s="2">
        <f>10*8</f>
        <v>80</v>
      </c>
      <c r="M123" s="2">
        <f t="shared" si="5"/>
        <v>80</v>
      </c>
      <c r="N123" s="8" t="s">
        <v>375</v>
      </c>
      <c r="O123" s="2" t="s">
        <v>80</v>
      </c>
      <c r="P123" s="2" t="s">
        <v>80</v>
      </c>
      <c r="Q123" s="8" t="s">
        <v>646</v>
      </c>
      <c r="R123" s="48">
        <v>42490</v>
      </c>
      <c r="S123" s="46" t="s">
        <v>529</v>
      </c>
      <c r="T123" s="5"/>
    </row>
    <row r="124" spans="1:20" ht="25" customHeight="1">
      <c r="A124" s="2">
        <v>1</v>
      </c>
      <c r="B124" s="2" t="s">
        <v>97</v>
      </c>
      <c r="C124" s="4" t="s">
        <v>214</v>
      </c>
      <c r="D124" s="4" t="s">
        <v>241</v>
      </c>
      <c r="E124" s="2">
        <v>2016</v>
      </c>
      <c r="F124" s="2" t="s">
        <v>22</v>
      </c>
      <c r="G124" s="2">
        <v>5</v>
      </c>
      <c r="H124" s="2" t="str">
        <f t="shared" si="3"/>
        <v>MAY</v>
      </c>
      <c r="I124" s="2" t="str">
        <f>LOOKUP(G124,{1,3,6,9,12},{"Winter","Spring","Summer","Autumn","Winter"})</f>
        <v>Spring</v>
      </c>
      <c r="J124" s="2" t="s">
        <v>35</v>
      </c>
      <c r="K124" s="2">
        <f t="shared" si="4"/>
        <v>2010</v>
      </c>
      <c r="L124" s="2">
        <f>10*12</f>
        <v>120</v>
      </c>
      <c r="M124" s="2">
        <f t="shared" si="5"/>
        <v>120</v>
      </c>
      <c r="N124" s="8" t="s">
        <v>363</v>
      </c>
      <c r="O124" s="2" t="s">
        <v>399</v>
      </c>
      <c r="P124" s="2" t="s">
        <v>80</v>
      </c>
      <c r="Q124" s="8" t="s">
        <v>640</v>
      </c>
      <c r="R124" s="48">
        <v>42503</v>
      </c>
      <c r="S124" s="46" t="s">
        <v>530</v>
      </c>
      <c r="T124" s="5"/>
    </row>
    <row r="125" spans="1:20" ht="25" customHeight="1">
      <c r="A125" s="2">
        <v>1</v>
      </c>
      <c r="B125" s="24" t="s">
        <v>336</v>
      </c>
      <c r="C125" s="4" t="s">
        <v>216</v>
      </c>
      <c r="D125" s="4" t="s">
        <v>242</v>
      </c>
      <c r="E125" s="2">
        <v>2016</v>
      </c>
      <c r="F125" s="2" t="s">
        <v>22</v>
      </c>
      <c r="G125" s="2">
        <v>5</v>
      </c>
      <c r="H125" s="2" t="str">
        <f t="shared" si="3"/>
        <v>MAY</v>
      </c>
      <c r="I125" s="2" t="str">
        <f>LOOKUP(G125,{1,3,6,9,12},{"Winter","Spring","Summer","Autumn","Winter"})</f>
        <v>Spring</v>
      </c>
      <c r="J125" s="2" t="s">
        <v>35</v>
      </c>
      <c r="K125" s="2">
        <f t="shared" si="4"/>
        <v>2010</v>
      </c>
      <c r="L125" s="2">
        <v>66</v>
      </c>
      <c r="M125" s="2">
        <f t="shared" si="5"/>
        <v>66</v>
      </c>
      <c r="N125" s="8" t="s">
        <v>361</v>
      </c>
      <c r="O125" s="2" t="s">
        <v>74</v>
      </c>
      <c r="P125" s="2" t="s">
        <v>80</v>
      </c>
      <c r="Q125" s="8" t="s">
        <v>638</v>
      </c>
      <c r="R125" s="48">
        <v>42505</v>
      </c>
      <c r="S125" s="46" t="s">
        <v>531</v>
      </c>
      <c r="T125" s="5"/>
    </row>
    <row r="126" spans="1:20" ht="25" customHeight="1">
      <c r="A126" s="2">
        <v>1</v>
      </c>
      <c r="B126" s="24" t="s">
        <v>337</v>
      </c>
      <c r="C126" s="4" t="s">
        <v>164</v>
      </c>
      <c r="D126" s="4" t="s">
        <v>243</v>
      </c>
      <c r="E126" s="2">
        <v>2016</v>
      </c>
      <c r="F126" s="2" t="s">
        <v>22</v>
      </c>
      <c r="G126" s="2">
        <v>5</v>
      </c>
      <c r="H126" s="2" t="str">
        <f t="shared" si="3"/>
        <v>MAY</v>
      </c>
      <c r="I126" s="2" t="str">
        <f>LOOKUP(G126,{1,3,6,9,12},{"Winter","Spring","Summer","Autumn","Winter"})</f>
        <v>Spring</v>
      </c>
      <c r="J126" s="2" t="s">
        <v>35</v>
      </c>
      <c r="K126" s="2">
        <f t="shared" si="4"/>
        <v>2010</v>
      </c>
      <c r="L126" s="2">
        <v>95</v>
      </c>
      <c r="M126" s="2">
        <f t="shared" si="5"/>
        <v>95</v>
      </c>
      <c r="N126" s="8" t="s">
        <v>363</v>
      </c>
      <c r="O126" s="2" t="s">
        <v>80</v>
      </c>
      <c r="P126" s="2" t="s">
        <v>80</v>
      </c>
      <c r="Q126" s="8" t="s">
        <v>640</v>
      </c>
      <c r="R126" s="48">
        <v>42511</v>
      </c>
      <c r="S126" s="46" t="s">
        <v>532</v>
      </c>
      <c r="T126" s="5"/>
    </row>
    <row r="127" spans="1:20" ht="25" customHeight="1">
      <c r="A127" s="2">
        <v>1</v>
      </c>
      <c r="B127" s="2" t="s">
        <v>333</v>
      </c>
      <c r="C127" s="4" t="s">
        <v>334</v>
      </c>
      <c r="D127" s="4" t="s">
        <v>244</v>
      </c>
      <c r="E127" s="2">
        <v>2017</v>
      </c>
      <c r="F127" s="2" t="s">
        <v>18</v>
      </c>
      <c r="G127" s="2">
        <v>9</v>
      </c>
      <c r="H127" s="2" t="str">
        <f t="shared" si="3"/>
        <v>SEP</v>
      </c>
      <c r="I127" s="2" t="str">
        <f>LOOKUP(G127,{1,3,6,9,12},{"Winter","Spring","Summer","Autumn","Winter"})</f>
        <v>Autumn</v>
      </c>
      <c r="J127" s="2" t="s">
        <v>37</v>
      </c>
      <c r="K127" s="2">
        <f t="shared" si="4"/>
        <v>2010</v>
      </c>
      <c r="L127" s="2">
        <f>10*4</f>
        <v>40</v>
      </c>
      <c r="M127" s="2">
        <f t="shared" si="5"/>
        <v>40</v>
      </c>
      <c r="N127" s="8" t="s">
        <v>371</v>
      </c>
      <c r="O127" s="2" t="s">
        <v>80</v>
      </c>
      <c r="P127" s="2" t="s">
        <v>80</v>
      </c>
      <c r="Q127" s="8" t="s">
        <v>644</v>
      </c>
      <c r="R127" s="48">
        <v>42981</v>
      </c>
      <c r="S127" s="46" t="s">
        <v>533</v>
      </c>
      <c r="T127" s="5"/>
    </row>
    <row r="128" spans="1:20" ht="25" customHeight="1">
      <c r="A128" s="2">
        <v>1</v>
      </c>
      <c r="B128" s="2" t="s">
        <v>333</v>
      </c>
      <c r="C128" s="4" t="s">
        <v>334</v>
      </c>
      <c r="D128" s="4" t="s">
        <v>245</v>
      </c>
      <c r="E128" s="2">
        <v>2017</v>
      </c>
      <c r="F128" s="2" t="s">
        <v>18</v>
      </c>
      <c r="G128" s="2">
        <v>9</v>
      </c>
      <c r="H128" s="2" t="str">
        <f t="shared" si="3"/>
        <v>SEP</v>
      </c>
      <c r="I128" s="2" t="str">
        <f>LOOKUP(G128,{1,3,6,9,12},{"Winter","Spring","Summer","Autumn","Winter"})</f>
        <v>Autumn</v>
      </c>
      <c r="J128" s="2" t="s">
        <v>37</v>
      </c>
      <c r="K128" s="2">
        <f t="shared" si="4"/>
        <v>2010</v>
      </c>
      <c r="L128" s="2">
        <f>10*4</f>
        <v>40</v>
      </c>
      <c r="M128" s="2">
        <f t="shared" si="5"/>
        <v>40</v>
      </c>
      <c r="N128" s="8" t="s">
        <v>361</v>
      </c>
      <c r="O128" s="2" t="s">
        <v>80</v>
      </c>
      <c r="P128" s="2" t="s">
        <v>80</v>
      </c>
      <c r="Q128" s="8" t="s">
        <v>638</v>
      </c>
      <c r="R128" s="48">
        <v>43003</v>
      </c>
      <c r="S128" s="46" t="s">
        <v>534</v>
      </c>
      <c r="T128" s="5"/>
    </row>
    <row r="129" spans="1:20" ht="25" customHeight="1">
      <c r="A129" s="2">
        <v>1</v>
      </c>
      <c r="B129" s="2" t="s">
        <v>378</v>
      </c>
      <c r="C129" s="4" t="s">
        <v>134</v>
      </c>
      <c r="D129" s="4" t="s">
        <v>246</v>
      </c>
      <c r="E129" s="2">
        <v>2017</v>
      </c>
      <c r="F129" s="2" t="s">
        <v>20</v>
      </c>
      <c r="G129" s="2">
        <v>10</v>
      </c>
      <c r="H129" s="2" t="str">
        <f t="shared" si="3"/>
        <v>OCT</v>
      </c>
      <c r="I129" s="2" t="str">
        <f>LOOKUP(G129,{1,3,6,9,12},{"Winter","Spring","Summer","Autumn","Winter"})</f>
        <v>Autumn</v>
      </c>
      <c r="J129" s="2" t="s">
        <v>37</v>
      </c>
      <c r="K129" s="2">
        <f t="shared" si="4"/>
        <v>2010</v>
      </c>
      <c r="L129" s="2">
        <v>34</v>
      </c>
      <c r="M129" s="2">
        <f t="shared" si="5"/>
        <v>34</v>
      </c>
      <c r="N129" s="8" t="s">
        <v>371</v>
      </c>
      <c r="O129" s="2" t="s">
        <v>80</v>
      </c>
      <c r="P129" s="2" t="s">
        <v>80</v>
      </c>
      <c r="Q129" s="8" t="s">
        <v>644</v>
      </c>
      <c r="R129" s="48">
        <v>43020</v>
      </c>
      <c r="S129" s="46" t="s">
        <v>535</v>
      </c>
      <c r="T129" s="5"/>
    </row>
    <row r="130" spans="1:20" ht="25" customHeight="1">
      <c r="A130" s="2">
        <v>1</v>
      </c>
      <c r="B130" s="2" t="s">
        <v>344</v>
      </c>
      <c r="C130" s="4" t="s">
        <v>342</v>
      </c>
      <c r="D130" s="4" t="s">
        <v>247</v>
      </c>
      <c r="E130" s="2">
        <v>2017</v>
      </c>
      <c r="F130" s="2" t="s">
        <v>24</v>
      </c>
      <c r="G130" s="2">
        <v>11</v>
      </c>
      <c r="H130" s="2" t="str">
        <f t="shared" ref="H130:H193" si="6">UPPER(TEXT(DATE(2026, G130, 1), "mmm"))</f>
        <v>NOV</v>
      </c>
      <c r="I130" s="2" t="str">
        <f>LOOKUP(G130,{1,3,6,9,12},{"Winter","Spring","Summer","Autumn","Winter"})</f>
        <v>Autumn</v>
      </c>
      <c r="J130" s="2" t="s">
        <v>37</v>
      </c>
      <c r="K130" s="2">
        <f t="shared" ref="K130:K193" si="7">ROUNDDOWN(E130/10,0)*10</f>
        <v>2010</v>
      </c>
      <c r="L130" s="2">
        <f>14*4</f>
        <v>56</v>
      </c>
      <c r="M130" s="2">
        <f t="shared" si="5"/>
        <v>56</v>
      </c>
      <c r="N130" s="8" t="s">
        <v>363</v>
      </c>
      <c r="O130" s="2" t="s">
        <v>389</v>
      </c>
      <c r="P130" s="2" t="s">
        <v>80</v>
      </c>
      <c r="Q130" s="8" t="s">
        <v>640</v>
      </c>
      <c r="R130" s="48">
        <v>43055</v>
      </c>
      <c r="S130" s="46" t="s">
        <v>536</v>
      </c>
      <c r="T130" s="5"/>
    </row>
    <row r="131" spans="1:20" ht="25" customHeight="1">
      <c r="A131" s="2">
        <v>1</v>
      </c>
      <c r="B131" s="24" t="s">
        <v>336</v>
      </c>
      <c r="C131" s="4" t="s">
        <v>139</v>
      </c>
      <c r="D131" s="4" t="s">
        <v>248</v>
      </c>
      <c r="E131" s="2">
        <v>2018</v>
      </c>
      <c r="F131" s="2" t="s">
        <v>25</v>
      </c>
      <c r="G131" s="2">
        <v>6</v>
      </c>
      <c r="H131" s="2" t="str">
        <f t="shared" si="6"/>
        <v>JUN</v>
      </c>
      <c r="I131" s="2" t="str">
        <f>LOOKUP(G131,{1,3,6,9,12},{"Winter","Spring","Summer","Autumn","Winter"})</f>
        <v>Summer</v>
      </c>
      <c r="J131" s="2" t="s">
        <v>36</v>
      </c>
      <c r="K131" s="2">
        <f t="shared" si="7"/>
        <v>2010</v>
      </c>
      <c r="L131" s="2">
        <v>60</v>
      </c>
      <c r="M131" s="2">
        <f t="shared" ref="M131:M194" si="8">A131*L131</f>
        <v>60</v>
      </c>
      <c r="N131" s="8" t="s">
        <v>361</v>
      </c>
      <c r="O131" s="2" t="s">
        <v>74</v>
      </c>
      <c r="P131" s="2" t="s">
        <v>80</v>
      </c>
      <c r="Q131" s="8" t="s">
        <v>638</v>
      </c>
      <c r="R131" s="48">
        <v>43254</v>
      </c>
      <c r="S131" s="46" t="s">
        <v>537</v>
      </c>
      <c r="T131" s="5"/>
    </row>
    <row r="132" spans="1:20" ht="25" customHeight="1">
      <c r="A132" s="2">
        <v>2</v>
      </c>
      <c r="B132" s="24" t="s">
        <v>337</v>
      </c>
      <c r="C132" s="4" t="s">
        <v>115</v>
      </c>
      <c r="D132" s="4" t="s">
        <v>249</v>
      </c>
      <c r="E132" s="2">
        <v>2019</v>
      </c>
      <c r="F132" s="2" t="s">
        <v>26</v>
      </c>
      <c r="G132" s="2">
        <v>12</v>
      </c>
      <c r="H132" s="2" t="str">
        <f t="shared" si="6"/>
        <v>DEC</v>
      </c>
      <c r="I132" s="2" t="str">
        <f>LOOKUP(G132,{1,3,6,9,12},{"Winter","Spring","Summer","Autumn","Winter"})</f>
        <v>Winter</v>
      </c>
      <c r="J132" s="2" t="s">
        <v>38</v>
      </c>
      <c r="K132" s="2">
        <f t="shared" si="7"/>
        <v>2010</v>
      </c>
      <c r="L132" s="2">
        <v>107</v>
      </c>
      <c r="M132" s="2">
        <f t="shared" si="8"/>
        <v>214</v>
      </c>
      <c r="N132" s="8" t="s">
        <v>363</v>
      </c>
      <c r="O132" s="2" t="s">
        <v>403</v>
      </c>
      <c r="P132" s="2" t="s">
        <v>80</v>
      </c>
      <c r="Q132" s="8" t="s">
        <v>640</v>
      </c>
      <c r="R132" s="48">
        <v>43817</v>
      </c>
      <c r="S132" s="46" t="s">
        <v>538</v>
      </c>
      <c r="T132" s="5"/>
    </row>
    <row r="133" spans="1:20" ht="25" customHeight="1">
      <c r="A133" s="2">
        <v>1</v>
      </c>
      <c r="B133" s="2" t="s">
        <v>339</v>
      </c>
      <c r="C133" s="4" t="s">
        <v>139</v>
      </c>
      <c r="D133" s="4" t="s">
        <v>250</v>
      </c>
      <c r="E133" s="2">
        <v>2019</v>
      </c>
      <c r="F133" s="2" t="s">
        <v>26</v>
      </c>
      <c r="G133" s="2">
        <v>12</v>
      </c>
      <c r="H133" s="2" t="str">
        <f t="shared" si="6"/>
        <v>DEC</v>
      </c>
      <c r="I133" s="2" t="str">
        <f>LOOKUP(G133,{1,3,6,9,12},{"Winter","Spring","Summer","Autumn","Winter"})</f>
        <v>Winter</v>
      </c>
      <c r="J133" s="2" t="s">
        <v>38</v>
      </c>
      <c r="K133" s="2">
        <f t="shared" si="7"/>
        <v>2010</v>
      </c>
      <c r="L133" s="2">
        <v>60</v>
      </c>
      <c r="M133" s="2">
        <f t="shared" si="8"/>
        <v>60</v>
      </c>
      <c r="N133" s="8" t="s">
        <v>363</v>
      </c>
      <c r="O133" s="2" t="s">
        <v>403</v>
      </c>
      <c r="P133" s="2" t="s">
        <v>80</v>
      </c>
      <c r="Q133" s="8" t="s">
        <v>640</v>
      </c>
      <c r="R133" s="48">
        <v>43819</v>
      </c>
      <c r="S133" s="46" t="s">
        <v>539</v>
      </c>
      <c r="T133" s="5"/>
    </row>
    <row r="134" spans="1:20" ht="25" customHeight="1">
      <c r="A134" s="2">
        <v>1</v>
      </c>
      <c r="B134" s="24" t="s">
        <v>336</v>
      </c>
      <c r="C134" s="4" t="s">
        <v>216</v>
      </c>
      <c r="D134" s="4" t="s">
        <v>251</v>
      </c>
      <c r="E134" s="2">
        <v>2019</v>
      </c>
      <c r="F134" s="2" t="s">
        <v>26</v>
      </c>
      <c r="G134" s="2">
        <v>12</v>
      </c>
      <c r="H134" s="2" t="str">
        <f t="shared" si="6"/>
        <v>DEC</v>
      </c>
      <c r="I134" s="2" t="str">
        <f>LOOKUP(G134,{1,3,6,9,12},{"Winter","Spring","Summer","Autumn","Winter"})</f>
        <v>Winter</v>
      </c>
      <c r="J134" s="2" t="s">
        <v>38</v>
      </c>
      <c r="K134" s="2">
        <f t="shared" si="7"/>
        <v>2010</v>
      </c>
      <c r="L134" s="2">
        <v>66</v>
      </c>
      <c r="M134" s="2">
        <f t="shared" si="8"/>
        <v>66</v>
      </c>
      <c r="N134" s="8" t="s">
        <v>363</v>
      </c>
      <c r="O134" s="2" t="s">
        <v>403</v>
      </c>
      <c r="P134" s="2" t="s">
        <v>80</v>
      </c>
      <c r="Q134" s="8" t="s">
        <v>640</v>
      </c>
      <c r="R134" s="48">
        <v>43828</v>
      </c>
      <c r="S134" s="46" t="s">
        <v>540</v>
      </c>
      <c r="T134" s="5"/>
    </row>
    <row r="135" spans="1:20" ht="25" customHeight="1">
      <c r="A135" s="2">
        <v>1</v>
      </c>
      <c r="B135" s="2" t="s">
        <v>344</v>
      </c>
      <c r="C135" s="4" t="s">
        <v>342</v>
      </c>
      <c r="D135" s="4" t="s">
        <v>252</v>
      </c>
      <c r="E135" s="2">
        <v>2019</v>
      </c>
      <c r="F135" s="2" t="s">
        <v>26</v>
      </c>
      <c r="G135" s="2">
        <v>12</v>
      </c>
      <c r="H135" s="2" t="str">
        <f t="shared" si="6"/>
        <v>DEC</v>
      </c>
      <c r="I135" s="2" t="str">
        <f>LOOKUP(G135,{1,3,6,9,12},{"Winter","Spring","Summer","Autumn","Winter"})</f>
        <v>Winter</v>
      </c>
      <c r="J135" s="2" t="s">
        <v>38</v>
      </c>
      <c r="K135" s="2">
        <f t="shared" si="7"/>
        <v>2010</v>
      </c>
      <c r="L135" s="2">
        <f>14*4</f>
        <v>56</v>
      </c>
      <c r="M135" s="2">
        <f t="shared" si="8"/>
        <v>56</v>
      </c>
      <c r="N135" s="8" t="s">
        <v>363</v>
      </c>
      <c r="O135" s="2" t="s">
        <v>403</v>
      </c>
      <c r="P135" s="2" t="s">
        <v>80</v>
      </c>
      <c r="Q135" s="8" t="s">
        <v>640</v>
      </c>
      <c r="R135" s="48">
        <v>43826</v>
      </c>
      <c r="S135" s="46" t="s">
        <v>541</v>
      </c>
      <c r="T135" s="5"/>
    </row>
    <row r="136" spans="1:20" ht="25" customHeight="1">
      <c r="A136" s="2">
        <v>2</v>
      </c>
      <c r="B136" s="2" t="s">
        <v>344</v>
      </c>
      <c r="C136" s="4" t="s">
        <v>342</v>
      </c>
      <c r="D136" s="4" t="s">
        <v>253</v>
      </c>
      <c r="E136" s="2">
        <v>2020</v>
      </c>
      <c r="F136" s="2" t="s">
        <v>19</v>
      </c>
      <c r="G136" s="2">
        <v>8</v>
      </c>
      <c r="H136" s="2" t="str">
        <f t="shared" si="6"/>
        <v>AUG</v>
      </c>
      <c r="I136" s="2" t="str">
        <f>LOOKUP(G136,{1,3,6,9,12},{"Winter","Spring","Summer","Autumn","Winter"})</f>
        <v>Summer</v>
      </c>
      <c r="J136" s="2" t="s">
        <v>36</v>
      </c>
      <c r="K136" s="2">
        <f t="shared" si="7"/>
        <v>2020</v>
      </c>
      <c r="L136" s="2">
        <f>14*6</f>
        <v>84</v>
      </c>
      <c r="M136" s="2">
        <f t="shared" si="8"/>
        <v>168</v>
      </c>
      <c r="N136" s="8" t="s">
        <v>369</v>
      </c>
      <c r="O136" s="2" t="s">
        <v>405</v>
      </c>
      <c r="P136" s="2" t="s">
        <v>80</v>
      </c>
      <c r="Q136" s="8" t="s">
        <v>641</v>
      </c>
      <c r="R136" s="48">
        <v>44072</v>
      </c>
      <c r="S136" s="46" t="s">
        <v>542</v>
      </c>
      <c r="T136" s="5"/>
    </row>
    <row r="137" spans="1:20" ht="25" customHeight="1">
      <c r="A137" s="2">
        <v>1</v>
      </c>
      <c r="B137" s="2" t="s">
        <v>344</v>
      </c>
      <c r="C137" s="4" t="s">
        <v>342</v>
      </c>
      <c r="D137" s="4" t="s">
        <v>254</v>
      </c>
      <c r="E137" s="2">
        <v>2020</v>
      </c>
      <c r="F137" s="2" t="s">
        <v>24</v>
      </c>
      <c r="G137" s="2">
        <v>11</v>
      </c>
      <c r="H137" s="2" t="str">
        <f t="shared" si="6"/>
        <v>NOV</v>
      </c>
      <c r="I137" s="2" t="str">
        <f>LOOKUP(G137,{1,3,6,9,12},{"Winter","Spring","Summer","Autumn","Winter"})</f>
        <v>Autumn</v>
      </c>
      <c r="J137" s="2" t="s">
        <v>37</v>
      </c>
      <c r="K137" s="2">
        <f t="shared" si="7"/>
        <v>2020</v>
      </c>
      <c r="L137" s="2">
        <f>14*4</f>
        <v>56</v>
      </c>
      <c r="M137" s="2">
        <f t="shared" si="8"/>
        <v>56</v>
      </c>
      <c r="N137" s="8" t="s">
        <v>361</v>
      </c>
      <c r="O137" s="2" t="s">
        <v>80</v>
      </c>
      <c r="P137" s="2" t="s">
        <v>80</v>
      </c>
      <c r="Q137" s="8" t="s">
        <v>638</v>
      </c>
      <c r="R137" s="48">
        <v>44156</v>
      </c>
      <c r="S137" s="46" t="s">
        <v>543</v>
      </c>
      <c r="T137" s="5"/>
    </row>
    <row r="138" spans="1:20" ht="25" customHeight="1">
      <c r="A138" s="2">
        <v>2</v>
      </c>
      <c r="B138" s="2" t="s">
        <v>344</v>
      </c>
      <c r="C138" s="4" t="s">
        <v>342</v>
      </c>
      <c r="D138" s="4" t="s">
        <v>255</v>
      </c>
      <c r="E138" s="2">
        <v>2020</v>
      </c>
      <c r="F138" s="2" t="s">
        <v>24</v>
      </c>
      <c r="G138" s="2">
        <v>11</v>
      </c>
      <c r="H138" s="2" t="str">
        <f t="shared" si="6"/>
        <v>NOV</v>
      </c>
      <c r="I138" s="2" t="str">
        <f>LOOKUP(G138,{1,3,6,9,12},{"Winter","Spring","Summer","Autumn","Winter"})</f>
        <v>Autumn</v>
      </c>
      <c r="J138" s="2" t="s">
        <v>37</v>
      </c>
      <c r="K138" s="2">
        <f t="shared" si="7"/>
        <v>2020</v>
      </c>
      <c r="L138" s="2">
        <f>14*4</f>
        <v>56</v>
      </c>
      <c r="M138" s="2">
        <f t="shared" si="8"/>
        <v>112</v>
      </c>
      <c r="N138" s="8" t="s">
        <v>371</v>
      </c>
      <c r="O138" s="2" t="s">
        <v>80</v>
      </c>
      <c r="P138" s="2" t="s">
        <v>80</v>
      </c>
      <c r="Q138" s="8" t="s">
        <v>644</v>
      </c>
      <c r="R138" s="48">
        <v>44156</v>
      </c>
      <c r="S138" s="46" t="s">
        <v>544</v>
      </c>
      <c r="T138" s="5"/>
    </row>
    <row r="139" spans="1:20" ht="25" customHeight="1">
      <c r="A139" s="2">
        <v>1</v>
      </c>
      <c r="B139" s="2" t="s">
        <v>97</v>
      </c>
      <c r="C139" s="4" t="s">
        <v>98</v>
      </c>
      <c r="D139" s="4" t="s">
        <v>256</v>
      </c>
      <c r="E139" s="2">
        <v>2020</v>
      </c>
      <c r="F139" s="2" t="s">
        <v>26</v>
      </c>
      <c r="G139" s="2">
        <v>12</v>
      </c>
      <c r="H139" s="2" t="str">
        <f t="shared" si="6"/>
        <v>DEC</v>
      </c>
      <c r="I139" s="2" t="str">
        <f>LOOKUP(G139,{1,3,6,9,12},{"Winter","Spring","Summer","Autumn","Winter"})</f>
        <v>Winter</v>
      </c>
      <c r="J139" s="2" t="s">
        <v>38</v>
      </c>
      <c r="K139" s="2">
        <f t="shared" si="7"/>
        <v>2020</v>
      </c>
      <c r="L139" s="2">
        <f>14*4</f>
        <v>56</v>
      </c>
      <c r="M139" s="2">
        <f t="shared" si="8"/>
        <v>56</v>
      </c>
      <c r="N139" s="8" t="s">
        <v>375</v>
      </c>
      <c r="O139" s="2" t="s">
        <v>80</v>
      </c>
      <c r="P139" s="2" t="s">
        <v>80</v>
      </c>
      <c r="Q139" s="8" t="s">
        <v>646</v>
      </c>
      <c r="R139" s="48">
        <v>44173</v>
      </c>
      <c r="S139" s="46" t="s">
        <v>545</v>
      </c>
      <c r="T139" s="5"/>
    </row>
    <row r="140" spans="1:20" ht="25" customHeight="1">
      <c r="A140" s="2">
        <v>9</v>
      </c>
      <c r="B140" s="24" t="s">
        <v>335</v>
      </c>
      <c r="C140" s="4" t="s">
        <v>257</v>
      </c>
      <c r="D140" s="4" t="s">
        <v>258</v>
      </c>
      <c r="E140" s="2">
        <v>2020</v>
      </c>
      <c r="F140" s="2" t="s">
        <v>26</v>
      </c>
      <c r="G140" s="2">
        <v>12</v>
      </c>
      <c r="H140" s="2" t="str">
        <f t="shared" si="6"/>
        <v>DEC</v>
      </c>
      <c r="I140" s="2" t="str">
        <f>LOOKUP(G140,{1,3,6,9,12},{"Winter","Spring","Summer","Autumn","Winter"})</f>
        <v>Winter</v>
      </c>
      <c r="J140" s="2" t="s">
        <v>38</v>
      </c>
      <c r="K140" s="2">
        <f t="shared" si="7"/>
        <v>2020</v>
      </c>
      <c r="L140" s="2">
        <v>28</v>
      </c>
      <c r="M140" s="2">
        <f t="shared" si="8"/>
        <v>252</v>
      </c>
      <c r="N140" s="8" t="s">
        <v>377</v>
      </c>
      <c r="O140" s="2" t="s">
        <v>80</v>
      </c>
      <c r="P140" s="2" t="s">
        <v>80</v>
      </c>
      <c r="Q140" s="8" t="s">
        <v>645</v>
      </c>
      <c r="R140" s="48">
        <v>44177</v>
      </c>
      <c r="S140" s="46" t="s">
        <v>546</v>
      </c>
      <c r="T140" s="5"/>
    </row>
    <row r="141" spans="1:20" ht="25" customHeight="1">
      <c r="A141" s="2">
        <v>1</v>
      </c>
      <c r="B141" s="24" t="s">
        <v>336</v>
      </c>
      <c r="C141" s="4" t="s">
        <v>102</v>
      </c>
      <c r="D141" s="4" t="s">
        <v>259</v>
      </c>
      <c r="E141" s="2">
        <v>2020</v>
      </c>
      <c r="F141" s="2" t="s">
        <v>26</v>
      </c>
      <c r="G141" s="2">
        <v>12</v>
      </c>
      <c r="H141" s="2" t="str">
        <f t="shared" si="6"/>
        <v>DEC</v>
      </c>
      <c r="I141" s="2" t="str">
        <f>LOOKUP(G141,{1,3,6,9,12},{"Winter","Spring","Summer","Autumn","Winter"})</f>
        <v>Winter</v>
      </c>
      <c r="J141" s="2" t="s">
        <v>38</v>
      </c>
      <c r="K141" s="2">
        <f t="shared" si="7"/>
        <v>2020</v>
      </c>
      <c r="L141" s="2">
        <v>44</v>
      </c>
      <c r="M141" s="2">
        <f t="shared" si="8"/>
        <v>44</v>
      </c>
      <c r="N141" s="8" t="s">
        <v>373</v>
      </c>
      <c r="O141" s="2" t="s">
        <v>399</v>
      </c>
      <c r="P141" s="2" t="s">
        <v>80</v>
      </c>
      <c r="Q141" s="8" t="s">
        <v>643</v>
      </c>
      <c r="R141" s="48">
        <v>44183</v>
      </c>
      <c r="S141" s="46" t="s">
        <v>547</v>
      </c>
      <c r="T141" s="5"/>
    </row>
    <row r="142" spans="1:20" ht="25" customHeight="1">
      <c r="A142" s="2">
        <v>2</v>
      </c>
      <c r="B142" s="24" t="s">
        <v>337</v>
      </c>
      <c r="C142" s="4" t="s">
        <v>164</v>
      </c>
      <c r="D142" s="4" t="s">
        <v>260</v>
      </c>
      <c r="E142" s="2">
        <v>2020</v>
      </c>
      <c r="F142" s="2" t="s">
        <v>26</v>
      </c>
      <c r="G142" s="2">
        <v>12</v>
      </c>
      <c r="H142" s="2" t="str">
        <f t="shared" si="6"/>
        <v>DEC</v>
      </c>
      <c r="I142" s="2" t="str">
        <f>LOOKUP(G142,{1,3,6,9,12},{"Winter","Spring","Summer","Autumn","Winter"})</f>
        <v>Winter</v>
      </c>
      <c r="J142" s="2" t="s">
        <v>38</v>
      </c>
      <c r="K142" s="2">
        <f t="shared" si="7"/>
        <v>2020</v>
      </c>
      <c r="L142" s="2">
        <v>95</v>
      </c>
      <c r="M142" s="2">
        <f t="shared" si="8"/>
        <v>190</v>
      </c>
      <c r="N142" s="8" t="s">
        <v>373</v>
      </c>
      <c r="O142" s="2" t="s">
        <v>399</v>
      </c>
      <c r="P142" s="2" t="s">
        <v>80</v>
      </c>
      <c r="Q142" s="8" t="s">
        <v>643</v>
      </c>
      <c r="R142" s="48">
        <v>44183</v>
      </c>
      <c r="S142" s="46" t="s">
        <v>548</v>
      </c>
      <c r="T142" s="5"/>
    </row>
    <row r="143" spans="1:20" ht="25" customHeight="1">
      <c r="A143" s="2">
        <v>1</v>
      </c>
      <c r="B143" s="24" t="s">
        <v>336</v>
      </c>
      <c r="C143" s="4" t="s">
        <v>216</v>
      </c>
      <c r="D143" s="4" t="s">
        <v>254</v>
      </c>
      <c r="E143" s="2">
        <v>2020</v>
      </c>
      <c r="F143" s="2" t="s">
        <v>26</v>
      </c>
      <c r="G143" s="2">
        <v>12</v>
      </c>
      <c r="H143" s="2" t="str">
        <f t="shared" si="6"/>
        <v>DEC</v>
      </c>
      <c r="I143" s="2" t="str">
        <f>LOOKUP(G143,{1,3,6,9,12},{"Winter","Spring","Summer","Autumn","Winter"})</f>
        <v>Winter</v>
      </c>
      <c r="J143" s="2" t="s">
        <v>38</v>
      </c>
      <c r="K143" s="2">
        <f t="shared" si="7"/>
        <v>2020</v>
      </c>
      <c r="L143" s="2">
        <v>66</v>
      </c>
      <c r="M143" s="2">
        <f t="shared" si="8"/>
        <v>66</v>
      </c>
      <c r="N143" s="8" t="s">
        <v>361</v>
      </c>
      <c r="O143" s="2" t="s">
        <v>80</v>
      </c>
      <c r="P143" s="2" t="s">
        <v>80</v>
      </c>
      <c r="Q143" s="8" t="s">
        <v>638</v>
      </c>
      <c r="R143" s="48">
        <v>44184</v>
      </c>
      <c r="S143" s="46" t="s">
        <v>549</v>
      </c>
      <c r="T143" s="5"/>
    </row>
    <row r="144" spans="1:20" ht="25" customHeight="1">
      <c r="A144" s="2">
        <v>1</v>
      </c>
      <c r="B144" s="2" t="s">
        <v>97</v>
      </c>
      <c r="C144" s="4" t="s">
        <v>98</v>
      </c>
      <c r="D144" s="4" t="s">
        <v>261</v>
      </c>
      <c r="E144" s="2">
        <v>2021</v>
      </c>
      <c r="F144" s="2" t="s">
        <v>23</v>
      </c>
      <c r="G144" s="2">
        <v>1</v>
      </c>
      <c r="H144" s="2" t="str">
        <f t="shared" si="6"/>
        <v>JAN</v>
      </c>
      <c r="I144" s="2" t="str">
        <f>LOOKUP(G144,{1,3,6,9,12},{"Winter","Spring","Summer","Autumn","Winter"})</f>
        <v>Winter</v>
      </c>
      <c r="J144" s="2" t="s">
        <v>38</v>
      </c>
      <c r="K144" s="2">
        <f t="shared" si="7"/>
        <v>2020</v>
      </c>
      <c r="L144" s="2">
        <v>28</v>
      </c>
      <c r="M144" s="2">
        <f t="shared" si="8"/>
        <v>28</v>
      </c>
      <c r="N144" s="8" t="s">
        <v>375</v>
      </c>
      <c r="O144" s="2" t="s">
        <v>80</v>
      </c>
      <c r="P144" s="2" t="s">
        <v>80</v>
      </c>
      <c r="Q144" s="8" t="s">
        <v>646</v>
      </c>
      <c r="R144" s="48">
        <v>44197</v>
      </c>
      <c r="S144" s="46" t="s">
        <v>550</v>
      </c>
      <c r="T144" s="5"/>
    </row>
    <row r="145" spans="1:20" ht="25" customHeight="1">
      <c r="A145" s="2">
        <v>3</v>
      </c>
      <c r="B145" s="2" t="s">
        <v>97</v>
      </c>
      <c r="C145" s="4" t="s">
        <v>98</v>
      </c>
      <c r="D145" s="4" t="s">
        <v>262</v>
      </c>
      <c r="E145" s="2">
        <v>2021</v>
      </c>
      <c r="F145" s="2" t="s">
        <v>23</v>
      </c>
      <c r="G145" s="2">
        <v>1</v>
      </c>
      <c r="H145" s="2" t="str">
        <f t="shared" si="6"/>
        <v>JAN</v>
      </c>
      <c r="I145" s="2" t="str">
        <f>LOOKUP(G145,{1,3,6,9,12},{"Winter","Spring","Summer","Autumn","Winter"})</f>
        <v>Winter</v>
      </c>
      <c r="J145" s="2" t="s">
        <v>38</v>
      </c>
      <c r="K145" s="2">
        <f t="shared" si="7"/>
        <v>2020</v>
      </c>
      <c r="L145" s="2">
        <f>14*4</f>
        <v>56</v>
      </c>
      <c r="M145" s="2">
        <f t="shared" si="8"/>
        <v>168</v>
      </c>
      <c r="N145" s="8" t="s">
        <v>377</v>
      </c>
      <c r="O145" s="2" t="s">
        <v>80</v>
      </c>
      <c r="P145" s="2" t="s">
        <v>80</v>
      </c>
      <c r="Q145" s="8" t="s">
        <v>645</v>
      </c>
      <c r="R145" s="48">
        <v>44197</v>
      </c>
      <c r="S145" s="46" t="s">
        <v>551</v>
      </c>
      <c r="T145" s="5"/>
    </row>
    <row r="146" spans="1:20" ht="25" customHeight="1">
      <c r="A146" s="2">
        <v>2</v>
      </c>
      <c r="B146" s="24" t="s">
        <v>337</v>
      </c>
      <c r="C146" s="4" t="s">
        <v>164</v>
      </c>
      <c r="D146" s="4" t="s">
        <v>263</v>
      </c>
      <c r="E146" s="2">
        <v>2021</v>
      </c>
      <c r="F146" s="2" t="s">
        <v>23</v>
      </c>
      <c r="G146" s="2">
        <v>1</v>
      </c>
      <c r="H146" s="2" t="str">
        <f t="shared" si="6"/>
        <v>JAN</v>
      </c>
      <c r="I146" s="2" t="str">
        <f>LOOKUP(G146,{1,3,6,9,12},{"Winter","Spring","Summer","Autumn","Winter"})</f>
        <v>Winter</v>
      </c>
      <c r="J146" s="2" t="s">
        <v>38</v>
      </c>
      <c r="K146" s="2">
        <f t="shared" si="7"/>
        <v>2020</v>
      </c>
      <c r="L146" s="2">
        <v>95</v>
      </c>
      <c r="M146" s="2">
        <f t="shared" si="8"/>
        <v>190</v>
      </c>
      <c r="N146" s="8" t="s">
        <v>365</v>
      </c>
      <c r="O146" s="2" t="s">
        <v>80</v>
      </c>
      <c r="P146" s="2" t="s">
        <v>80</v>
      </c>
      <c r="Q146" s="8" t="s">
        <v>637</v>
      </c>
      <c r="R146" s="48">
        <v>44197</v>
      </c>
      <c r="S146" s="46" t="s">
        <v>552</v>
      </c>
      <c r="T146" s="5"/>
    </row>
    <row r="147" spans="1:20" ht="25" customHeight="1">
      <c r="A147" s="2">
        <v>1</v>
      </c>
      <c r="B147" s="24" t="s">
        <v>337</v>
      </c>
      <c r="C147" s="4" t="s">
        <v>164</v>
      </c>
      <c r="D147" s="4" t="s">
        <v>264</v>
      </c>
      <c r="E147" s="2">
        <v>2021</v>
      </c>
      <c r="F147" s="2" t="s">
        <v>23</v>
      </c>
      <c r="G147" s="2">
        <v>1</v>
      </c>
      <c r="H147" s="2" t="str">
        <f t="shared" si="6"/>
        <v>JAN</v>
      </c>
      <c r="I147" s="2" t="str">
        <f>LOOKUP(G147,{1,3,6,9,12},{"Winter","Spring","Summer","Autumn","Winter"})</f>
        <v>Winter</v>
      </c>
      <c r="J147" s="2" t="s">
        <v>38</v>
      </c>
      <c r="K147" s="2">
        <f t="shared" si="7"/>
        <v>2020</v>
      </c>
      <c r="L147" s="2">
        <v>95</v>
      </c>
      <c r="M147" s="2">
        <f t="shared" si="8"/>
        <v>95</v>
      </c>
      <c r="N147" s="8" t="s">
        <v>373</v>
      </c>
      <c r="O147" s="2" t="s">
        <v>80</v>
      </c>
      <c r="P147" s="2" t="s">
        <v>80</v>
      </c>
      <c r="Q147" s="8" t="s">
        <v>643</v>
      </c>
      <c r="R147" s="48">
        <v>44204</v>
      </c>
      <c r="S147" s="46" t="s">
        <v>553</v>
      </c>
      <c r="T147" s="5"/>
    </row>
    <row r="148" spans="1:20" ht="25" customHeight="1">
      <c r="A148" s="2">
        <v>1</v>
      </c>
      <c r="B148" s="2" t="s">
        <v>97</v>
      </c>
      <c r="C148" s="4" t="s">
        <v>214</v>
      </c>
      <c r="D148" s="4" t="s">
        <v>265</v>
      </c>
      <c r="E148" s="2">
        <v>2021</v>
      </c>
      <c r="F148" s="2" t="s">
        <v>21</v>
      </c>
      <c r="G148" s="2">
        <v>2</v>
      </c>
      <c r="H148" s="2" t="str">
        <f t="shared" si="6"/>
        <v>FEB</v>
      </c>
      <c r="I148" s="2" t="str">
        <f>LOOKUP(G148,{1,3,6,9,12},{"Winter","Spring","Summer","Autumn","Winter"})</f>
        <v>Winter</v>
      </c>
      <c r="J148" s="2" t="s">
        <v>38</v>
      </c>
      <c r="K148" s="2">
        <f t="shared" si="7"/>
        <v>2020</v>
      </c>
      <c r="L148" s="2">
        <v>40</v>
      </c>
      <c r="M148" s="2">
        <f t="shared" si="8"/>
        <v>40</v>
      </c>
      <c r="N148" s="8" t="s">
        <v>369</v>
      </c>
      <c r="O148" s="2" t="s">
        <v>405</v>
      </c>
      <c r="P148" s="2" t="s">
        <v>80</v>
      </c>
      <c r="Q148" s="8" t="s">
        <v>641</v>
      </c>
      <c r="R148" s="48">
        <v>44238</v>
      </c>
      <c r="S148" s="46" t="s">
        <v>554</v>
      </c>
      <c r="T148" s="5"/>
    </row>
    <row r="149" spans="1:20" ht="25" customHeight="1">
      <c r="A149" s="2">
        <v>1</v>
      </c>
      <c r="B149" s="24" t="s">
        <v>337</v>
      </c>
      <c r="C149" s="4" t="s">
        <v>164</v>
      </c>
      <c r="D149" s="4" t="s">
        <v>266</v>
      </c>
      <c r="E149" s="2">
        <v>2021</v>
      </c>
      <c r="F149" s="2" t="s">
        <v>27</v>
      </c>
      <c r="G149" s="2">
        <v>3</v>
      </c>
      <c r="H149" s="2" t="str">
        <f t="shared" si="6"/>
        <v>MAR</v>
      </c>
      <c r="I149" s="2" t="str">
        <f>LOOKUP(G149,{1,3,6,9,12},{"Winter","Spring","Summer","Autumn","Winter"})</f>
        <v>Spring</v>
      </c>
      <c r="J149" s="2" t="s">
        <v>35</v>
      </c>
      <c r="K149" s="2">
        <f t="shared" si="7"/>
        <v>2020</v>
      </c>
      <c r="L149" s="2">
        <v>95</v>
      </c>
      <c r="M149" s="2">
        <f t="shared" si="8"/>
        <v>95</v>
      </c>
      <c r="N149" s="8" t="s">
        <v>359</v>
      </c>
      <c r="O149" s="2" t="s">
        <v>82</v>
      </c>
      <c r="P149" s="2" t="s">
        <v>82</v>
      </c>
      <c r="Q149" s="8" t="s">
        <v>642</v>
      </c>
      <c r="R149" s="48">
        <v>44267</v>
      </c>
      <c r="S149" s="46" t="s">
        <v>555</v>
      </c>
      <c r="T149" s="5"/>
    </row>
    <row r="150" spans="1:20" ht="25" customHeight="1">
      <c r="A150" s="2">
        <v>1</v>
      </c>
      <c r="B150" s="24" t="s">
        <v>336</v>
      </c>
      <c r="C150" s="4" t="s">
        <v>149</v>
      </c>
      <c r="D150" s="4" t="s">
        <v>267</v>
      </c>
      <c r="E150" s="2">
        <v>2021</v>
      </c>
      <c r="F150" s="2" t="s">
        <v>27</v>
      </c>
      <c r="G150" s="2">
        <v>3</v>
      </c>
      <c r="H150" s="2" t="str">
        <f t="shared" si="6"/>
        <v>MAR</v>
      </c>
      <c r="I150" s="2" t="str">
        <f>LOOKUP(G150,{1,3,6,9,12},{"Winter","Spring","Summer","Autumn","Winter"})</f>
        <v>Spring</v>
      </c>
      <c r="J150" s="2" t="s">
        <v>35</v>
      </c>
      <c r="K150" s="2">
        <f t="shared" si="7"/>
        <v>2020</v>
      </c>
      <c r="L150" s="2">
        <v>56</v>
      </c>
      <c r="M150" s="2">
        <f t="shared" si="8"/>
        <v>56</v>
      </c>
      <c r="N150" s="8" t="s">
        <v>371</v>
      </c>
      <c r="O150" s="2" t="s">
        <v>395</v>
      </c>
      <c r="P150" s="2" t="s">
        <v>82</v>
      </c>
      <c r="Q150" s="8" t="s">
        <v>644</v>
      </c>
      <c r="R150" s="48">
        <v>44284</v>
      </c>
      <c r="S150" s="46" t="s">
        <v>556</v>
      </c>
      <c r="T150" s="5"/>
    </row>
    <row r="151" spans="1:20" ht="25" customHeight="1">
      <c r="A151" s="2">
        <v>1</v>
      </c>
      <c r="B151" s="2" t="s">
        <v>378</v>
      </c>
      <c r="C151" s="4" t="s">
        <v>200</v>
      </c>
      <c r="D151" s="4" t="s">
        <v>268</v>
      </c>
      <c r="E151" s="2">
        <v>2021</v>
      </c>
      <c r="F151" s="2" t="s">
        <v>17</v>
      </c>
      <c r="G151" s="2">
        <v>4</v>
      </c>
      <c r="H151" s="2" t="str">
        <f t="shared" si="6"/>
        <v>APR</v>
      </c>
      <c r="I151" s="2" t="str">
        <f>LOOKUP(G151,{1,3,6,9,12},{"Winter","Spring","Summer","Autumn","Winter"})</f>
        <v>Spring</v>
      </c>
      <c r="J151" s="2" t="s">
        <v>35</v>
      </c>
      <c r="K151" s="2">
        <f t="shared" si="7"/>
        <v>2020</v>
      </c>
      <c r="L151" s="2">
        <v>55</v>
      </c>
      <c r="M151" s="2">
        <f t="shared" si="8"/>
        <v>55</v>
      </c>
      <c r="N151" s="8" t="s">
        <v>367</v>
      </c>
      <c r="O151" s="2" t="s">
        <v>395</v>
      </c>
      <c r="P151" s="2" t="s">
        <v>82</v>
      </c>
      <c r="Q151" s="8" t="s">
        <v>639</v>
      </c>
      <c r="R151" s="48">
        <v>44312</v>
      </c>
      <c r="S151" s="46" t="s">
        <v>557</v>
      </c>
      <c r="T151" s="5"/>
    </row>
    <row r="152" spans="1:20" ht="25" customHeight="1">
      <c r="A152" s="2">
        <v>1</v>
      </c>
      <c r="B152" s="2" t="s">
        <v>378</v>
      </c>
      <c r="C152" s="4" t="s">
        <v>200</v>
      </c>
      <c r="D152" s="4" t="s">
        <v>269</v>
      </c>
      <c r="E152" s="2">
        <v>2021</v>
      </c>
      <c r="F152" s="2" t="s">
        <v>25</v>
      </c>
      <c r="G152" s="2">
        <v>6</v>
      </c>
      <c r="H152" s="2" t="str">
        <f t="shared" si="6"/>
        <v>JUN</v>
      </c>
      <c r="I152" s="2" t="str">
        <f>LOOKUP(G152,{1,3,6,9,12},{"Winter","Spring","Summer","Autumn","Winter"})</f>
        <v>Summer</v>
      </c>
      <c r="J152" s="2" t="s">
        <v>36</v>
      </c>
      <c r="K152" s="2">
        <f t="shared" si="7"/>
        <v>2020</v>
      </c>
      <c r="L152" s="2">
        <v>86</v>
      </c>
      <c r="M152" s="2">
        <f t="shared" si="8"/>
        <v>86</v>
      </c>
      <c r="N152" s="8" t="s">
        <v>363</v>
      </c>
      <c r="O152" s="2" t="s">
        <v>395</v>
      </c>
      <c r="P152" s="2" t="s">
        <v>82</v>
      </c>
      <c r="Q152" s="8" t="s">
        <v>640</v>
      </c>
      <c r="R152" s="48">
        <v>44377</v>
      </c>
      <c r="S152" s="46" t="s">
        <v>558</v>
      </c>
      <c r="T152" s="5"/>
    </row>
    <row r="153" spans="1:20" ht="25" customHeight="1">
      <c r="A153" s="2">
        <v>3</v>
      </c>
      <c r="B153" s="2" t="s">
        <v>344</v>
      </c>
      <c r="C153" s="4" t="s">
        <v>342</v>
      </c>
      <c r="D153" s="4" t="s">
        <v>270</v>
      </c>
      <c r="E153" s="2">
        <v>2021</v>
      </c>
      <c r="F153" s="2" t="s">
        <v>28</v>
      </c>
      <c r="G153" s="2">
        <v>7</v>
      </c>
      <c r="H153" s="2" t="str">
        <f t="shared" si="6"/>
        <v>JUL</v>
      </c>
      <c r="I153" s="2" t="str">
        <f>LOOKUP(G153,{1,3,6,9,12},{"Winter","Spring","Summer","Autumn","Winter"})</f>
        <v>Summer</v>
      </c>
      <c r="J153" s="2" t="s">
        <v>36</v>
      </c>
      <c r="K153" s="2">
        <f t="shared" si="7"/>
        <v>2020</v>
      </c>
      <c r="L153" s="2">
        <f>14*4</f>
        <v>56</v>
      </c>
      <c r="M153" s="2">
        <f t="shared" si="8"/>
        <v>168</v>
      </c>
      <c r="N153" s="8" t="s">
        <v>363</v>
      </c>
      <c r="O153" s="2" t="s">
        <v>395</v>
      </c>
      <c r="P153" s="2" t="s">
        <v>82</v>
      </c>
      <c r="Q153" s="8" t="s">
        <v>640</v>
      </c>
      <c r="R153" s="48">
        <v>44405</v>
      </c>
      <c r="S153" s="46" t="s">
        <v>559</v>
      </c>
      <c r="T153" s="5"/>
    </row>
    <row r="154" spans="1:20" ht="25" customHeight="1">
      <c r="A154" s="2">
        <v>4</v>
      </c>
      <c r="B154" s="2" t="s">
        <v>344</v>
      </c>
      <c r="C154" s="4" t="s">
        <v>342</v>
      </c>
      <c r="D154" s="4" t="s">
        <v>271</v>
      </c>
      <c r="E154" s="2">
        <v>2021</v>
      </c>
      <c r="F154" s="2" t="s">
        <v>19</v>
      </c>
      <c r="G154" s="2">
        <v>8</v>
      </c>
      <c r="H154" s="2" t="str">
        <f t="shared" si="6"/>
        <v>AUG</v>
      </c>
      <c r="I154" s="2" t="str">
        <f>LOOKUP(G154,{1,3,6,9,12},{"Winter","Spring","Summer","Autumn","Winter"})</f>
        <v>Summer</v>
      </c>
      <c r="J154" s="2" t="s">
        <v>36</v>
      </c>
      <c r="K154" s="2">
        <f t="shared" si="7"/>
        <v>2020</v>
      </c>
      <c r="L154" s="2">
        <f>14*4</f>
        <v>56</v>
      </c>
      <c r="M154" s="2">
        <f t="shared" si="8"/>
        <v>224</v>
      </c>
      <c r="N154" s="8" t="s">
        <v>377</v>
      </c>
      <c r="O154" s="2" t="s">
        <v>82</v>
      </c>
      <c r="P154" s="2" t="s">
        <v>82</v>
      </c>
      <c r="Q154" s="8" t="s">
        <v>645</v>
      </c>
      <c r="R154" s="48">
        <v>44413</v>
      </c>
      <c r="S154" s="46" t="s">
        <v>560</v>
      </c>
      <c r="T154" s="5"/>
    </row>
    <row r="155" spans="1:20" ht="25" customHeight="1">
      <c r="A155" s="2">
        <v>1</v>
      </c>
      <c r="B155" s="24" t="s">
        <v>337</v>
      </c>
      <c r="C155" s="4" t="s">
        <v>164</v>
      </c>
      <c r="D155" s="4" t="s">
        <v>272</v>
      </c>
      <c r="E155" s="2">
        <v>2021</v>
      </c>
      <c r="F155" s="2" t="s">
        <v>19</v>
      </c>
      <c r="G155" s="2">
        <v>8</v>
      </c>
      <c r="H155" s="2" t="str">
        <f t="shared" si="6"/>
        <v>AUG</v>
      </c>
      <c r="I155" s="2" t="str">
        <f>LOOKUP(G155,{1,3,6,9,12},{"Winter","Spring","Summer","Autumn","Winter"})</f>
        <v>Summer</v>
      </c>
      <c r="J155" s="2" t="s">
        <v>36</v>
      </c>
      <c r="K155" s="2">
        <f t="shared" si="7"/>
        <v>2020</v>
      </c>
      <c r="L155" s="2">
        <v>95</v>
      </c>
      <c r="M155" s="2">
        <f t="shared" si="8"/>
        <v>95</v>
      </c>
      <c r="N155" s="8" t="s">
        <v>361</v>
      </c>
      <c r="O155" s="2" t="s">
        <v>82</v>
      </c>
      <c r="P155" s="2" t="s">
        <v>82</v>
      </c>
      <c r="Q155" s="8" t="s">
        <v>638</v>
      </c>
      <c r="R155" s="48">
        <v>44420</v>
      </c>
      <c r="S155" s="46" t="s">
        <v>561</v>
      </c>
      <c r="T155" s="5"/>
    </row>
    <row r="156" spans="1:20" ht="25" customHeight="1">
      <c r="A156" s="2">
        <v>1</v>
      </c>
      <c r="B156" s="24" t="s">
        <v>337</v>
      </c>
      <c r="C156" s="4" t="s">
        <v>164</v>
      </c>
      <c r="D156" s="4" t="s">
        <v>273</v>
      </c>
      <c r="E156" s="2">
        <v>2021</v>
      </c>
      <c r="F156" s="2" t="s">
        <v>18</v>
      </c>
      <c r="G156" s="2">
        <v>9</v>
      </c>
      <c r="H156" s="2" t="str">
        <f t="shared" si="6"/>
        <v>SEP</v>
      </c>
      <c r="I156" s="2" t="str">
        <f>LOOKUP(G156,{1,3,6,9,12},{"Winter","Spring","Summer","Autumn","Winter"})</f>
        <v>Autumn</v>
      </c>
      <c r="J156" s="2" t="s">
        <v>37</v>
      </c>
      <c r="K156" s="2">
        <f t="shared" si="7"/>
        <v>2020</v>
      </c>
      <c r="L156" s="2">
        <v>95</v>
      </c>
      <c r="M156" s="2">
        <f t="shared" si="8"/>
        <v>95</v>
      </c>
      <c r="N156" s="8" t="s">
        <v>369</v>
      </c>
      <c r="O156" s="2" t="s">
        <v>405</v>
      </c>
      <c r="P156" s="2" t="s">
        <v>82</v>
      </c>
      <c r="Q156" s="8" t="s">
        <v>641</v>
      </c>
      <c r="R156" s="48">
        <v>44446</v>
      </c>
      <c r="S156" s="46" t="s">
        <v>562</v>
      </c>
      <c r="T156" s="5"/>
    </row>
    <row r="157" spans="1:20" ht="25" customHeight="1">
      <c r="A157" s="2">
        <v>1</v>
      </c>
      <c r="B157" s="2" t="s">
        <v>97</v>
      </c>
      <c r="C157" s="4" t="s">
        <v>98</v>
      </c>
      <c r="D157" s="4" t="s">
        <v>274</v>
      </c>
      <c r="E157" s="2">
        <v>2021</v>
      </c>
      <c r="F157" s="2" t="s">
        <v>18</v>
      </c>
      <c r="G157" s="2">
        <v>9</v>
      </c>
      <c r="H157" s="2" t="str">
        <f t="shared" si="6"/>
        <v>SEP</v>
      </c>
      <c r="I157" s="2" t="str">
        <f>LOOKUP(G157,{1,3,6,9,12},{"Winter","Spring","Summer","Autumn","Winter"})</f>
        <v>Autumn</v>
      </c>
      <c r="J157" s="2" t="s">
        <v>37</v>
      </c>
      <c r="K157" s="2">
        <f t="shared" si="7"/>
        <v>2020</v>
      </c>
      <c r="L157" s="2">
        <f>14*32</f>
        <v>448</v>
      </c>
      <c r="M157" s="2">
        <f t="shared" si="8"/>
        <v>448</v>
      </c>
      <c r="N157" s="8" t="s">
        <v>369</v>
      </c>
      <c r="O157" s="2" t="s">
        <v>405</v>
      </c>
      <c r="P157" s="2" t="s">
        <v>82</v>
      </c>
      <c r="Q157" s="8" t="s">
        <v>641</v>
      </c>
      <c r="R157" s="48">
        <v>44446</v>
      </c>
      <c r="S157" s="46" t="s">
        <v>563</v>
      </c>
      <c r="T157" s="5"/>
    </row>
    <row r="158" spans="1:20" ht="25" customHeight="1">
      <c r="A158" s="2">
        <v>1</v>
      </c>
      <c r="B158" s="2" t="s">
        <v>97</v>
      </c>
      <c r="C158" s="4" t="s">
        <v>98</v>
      </c>
      <c r="D158" s="4" t="s">
        <v>275</v>
      </c>
      <c r="E158" s="2">
        <v>2021</v>
      </c>
      <c r="F158" s="2" t="s">
        <v>18</v>
      </c>
      <c r="G158" s="2">
        <v>9</v>
      </c>
      <c r="H158" s="2" t="str">
        <f t="shared" si="6"/>
        <v>SEP</v>
      </c>
      <c r="I158" s="2" t="str">
        <f>LOOKUP(G158,{1,3,6,9,12},{"Winter","Spring","Summer","Autumn","Winter"})</f>
        <v>Autumn</v>
      </c>
      <c r="J158" s="2" t="s">
        <v>37</v>
      </c>
      <c r="K158" s="2">
        <f t="shared" si="7"/>
        <v>2020</v>
      </c>
      <c r="L158" s="2">
        <f>14*18+10*6</f>
        <v>312</v>
      </c>
      <c r="M158" s="2">
        <f t="shared" si="8"/>
        <v>312</v>
      </c>
      <c r="N158" s="8" t="s">
        <v>369</v>
      </c>
      <c r="O158" s="2" t="s">
        <v>405</v>
      </c>
      <c r="P158" s="2" t="s">
        <v>82</v>
      </c>
      <c r="Q158" s="8" t="s">
        <v>641</v>
      </c>
      <c r="R158" s="48">
        <v>44464</v>
      </c>
      <c r="S158" s="46" t="s">
        <v>564</v>
      </c>
      <c r="T158" s="5"/>
    </row>
    <row r="159" spans="1:20" ht="25" customHeight="1">
      <c r="A159" s="2">
        <v>9</v>
      </c>
      <c r="B159" s="2" t="s">
        <v>344</v>
      </c>
      <c r="C159" s="4" t="s">
        <v>342</v>
      </c>
      <c r="D159" s="4" t="s">
        <v>276</v>
      </c>
      <c r="E159" s="2">
        <v>2021</v>
      </c>
      <c r="F159" s="2" t="s">
        <v>18</v>
      </c>
      <c r="G159" s="2">
        <v>9</v>
      </c>
      <c r="H159" s="2" t="str">
        <f t="shared" si="6"/>
        <v>SEP</v>
      </c>
      <c r="I159" s="2" t="str">
        <f>LOOKUP(G159,{1,3,6,9,12},{"Winter","Spring","Summer","Autumn","Winter"})</f>
        <v>Autumn</v>
      </c>
      <c r="J159" s="2" t="s">
        <v>37</v>
      </c>
      <c r="K159" s="2">
        <f t="shared" si="7"/>
        <v>2020</v>
      </c>
      <c r="L159" s="2">
        <f>14*4</f>
        <v>56</v>
      </c>
      <c r="M159" s="2">
        <f t="shared" si="8"/>
        <v>504</v>
      </c>
      <c r="N159" s="8" t="s">
        <v>369</v>
      </c>
      <c r="O159" s="2" t="s">
        <v>405</v>
      </c>
      <c r="P159" s="2" t="s">
        <v>82</v>
      </c>
      <c r="Q159" s="8" t="s">
        <v>641</v>
      </c>
      <c r="R159" s="48">
        <v>44459</v>
      </c>
      <c r="S159" s="46" t="s">
        <v>565</v>
      </c>
      <c r="T159" s="5"/>
    </row>
    <row r="160" spans="1:20" ht="25" customHeight="1">
      <c r="A160" s="2">
        <v>6</v>
      </c>
      <c r="B160" s="2" t="s">
        <v>344</v>
      </c>
      <c r="C160" s="4" t="s">
        <v>342</v>
      </c>
      <c r="D160" s="4" t="s">
        <v>277</v>
      </c>
      <c r="E160" s="2">
        <v>2021</v>
      </c>
      <c r="F160" s="2" t="s">
        <v>18</v>
      </c>
      <c r="G160" s="2">
        <v>9</v>
      </c>
      <c r="H160" s="2" t="str">
        <f t="shared" si="6"/>
        <v>SEP</v>
      </c>
      <c r="I160" s="2" t="str">
        <f>LOOKUP(G160,{1,3,6,9,12},{"Winter","Spring","Summer","Autumn","Winter"})</f>
        <v>Autumn</v>
      </c>
      <c r="J160" s="2" t="s">
        <v>37</v>
      </c>
      <c r="K160" s="2">
        <f t="shared" si="7"/>
        <v>2020</v>
      </c>
      <c r="L160" s="2">
        <f>14*4</f>
        <v>56</v>
      </c>
      <c r="M160" s="2">
        <f t="shared" si="8"/>
        <v>336</v>
      </c>
      <c r="N160" s="8" t="s">
        <v>369</v>
      </c>
      <c r="O160" s="2" t="s">
        <v>405</v>
      </c>
      <c r="P160" s="2" t="s">
        <v>82</v>
      </c>
      <c r="Q160" s="8" t="s">
        <v>641</v>
      </c>
      <c r="R160" s="48">
        <v>44444</v>
      </c>
      <c r="S160" s="46" t="s">
        <v>566</v>
      </c>
      <c r="T160" s="5"/>
    </row>
    <row r="161" spans="1:20" ht="25" customHeight="1">
      <c r="A161" s="2">
        <v>1</v>
      </c>
      <c r="B161" s="24" t="s">
        <v>337</v>
      </c>
      <c r="C161" s="4" t="s">
        <v>164</v>
      </c>
      <c r="D161" s="4" t="s">
        <v>165</v>
      </c>
      <c r="E161" s="2">
        <v>2021</v>
      </c>
      <c r="F161" s="2" t="s">
        <v>18</v>
      </c>
      <c r="G161" s="2">
        <v>9</v>
      </c>
      <c r="H161" s="2" t="str">
        <f t="shared" si="6"/>
        <v>SEP</v>
      </c>
      <c r="I161" s="2" t="str">
        <f>LOOKUP(G161,{1,3,6,9,12},{"Winter","Spring","Summer","Autumn","Winter"})</f>
        <v>Autumn</v>
      </c>
      <c r="J161" s="2" t="s">
        <v>37</v>
      </c>
      <c r="K161" s="2">
        <f t="shared" si="7"/>
        <v>2020</v>
      </c>
      <c r="L161" s="2">
        <v>95</v>
      </c>
      <c r="M161" s="2">
        <f t="shared" si="8"/>
        <v>95</v>
      </c>
      <c r="N161" s="8" t="s">
        <v>371</v>
      </c>
      <c r="O161" s="2" t="s">
        <v>82</v>
      </c>
      <c r="P161" s="2" t="s">
        <v>82</v>
      </c>
      <c r="Q161" s="8" t="s">
        <v>644</v>
      </c>
      <c r="R161" s="48">
        <v>44460</v>
      </c>
      <c r="S161" s="46" t="s">
        <v>567</v>
      </c>
      <c r="T161" s="5"/>
    </row>
    <row r="162" spans="1:20" ht="25" customHeight="1">
      <c r="A162" s="2">
        <v>1</v>
      </c>
      <c r="B162" s="24" t="s">
        <v>337</v>
      </c>
      <c r="C162" s="4" t="s">
        <v>164</v>
      </c>
      <c r="D162" s="4" t="s">
        <v>278</v>
      </c>
      <c r="E162" s="2">
        <v>2021</v>
      </c>
      <c r="F162" s="2" t="s">
        <v>18</v>
      </c>
      <c r="G162" s="2">
        <v>9</v>
      </c>
      <c r="H162" s="2" t="str">
        <f t="shared" si="6"/>
        <v>SEP</v>
      </c>
      <c r="I162" s="2" t="str">
        <f>LOOKUP(G162,{1,3,6,9,12},{"Winter","Spring","Summer","Autumn","Winter"})</f>
        <v>Autumn</v>
      </c>
      <c r="J162" s="2" t="s">
        <v>37</v>
      </c>
      <c r="K162" s="2">
        <f t="shared" si="7"/>
        <v>2020</v>
      </c>
      <c r="L162" s="2">
        <v>95</v>
      </c>
      <c r="M162" s="2">
        <f t="shared" si="8"/>
        <v>95</v>
      </c>
      <c r="N162" s="8" t="s">
        <v>373</v>
      </c>
      <c r="O162" s="2" t="s">
        <v>82</v>
      </c>
      <c r="P162" s="2" t="s">
        <v>82</v>
      </c>
      <c r="Q162" s="8" t="s">
        <v>643</v>
      </c>
      <c r="R162" s="48">
        <v>44464</v>
      </c>
      <c r="S162" s="46" t="s">
        <v>568</v>
      </c>
      <c r="T162" s="5"/>
    </row>
    <row r="163" spans="1:20" ht="25" customHeight="1">
      <c r="A163" s="2">
        <v>1</v>
      </c>
      <c r="B163" s="2" t="s">
        <v>333</v>
      </c>
      <c r="C163" s="4" t="s">
        <v>334</v>
      </c>
      <c r="D163" s="4" t="s">
        <v>279</v>
      </c>
      <c r="E163" s="2">
        <v>2021</v>
      </c>
      <c r="F163" s="2" t="s">
        <v>20</v>
      </c>
      <c r="G163" s="2">
        <v>10</v>
      </c>
      <c r="H163" s="2" t="str">
        <f t="shared" si="6"/>
        <v>OCT</v>
      </c>
      <c r="I163" s="2" t="str">
        <f>LOOKUP(G163,{1,3,6,9,12},{"Winter","Spring","Summer","Autumn","Winter"})</f>
        <v>Autumn</v>
      </c>
      <c r="J163" s="2" t="s">
        <v>37</v>
      </c>
      <c r="K163" s="2">
        <f t="shared" si="7"/>
        <v>2020</v>
      </c>
      <c r="L163" s="2">
        <f>10*4</f>
        <v>40</v>
      </c>
      <c r="M163" s="2">
        <f t="shared" si="8"/>
        <v>40</v>
      </c>
      <c r="N163" s="8" t="s">
        <v>373</v>
      </c>
      <c r="O163" s="2" t="s">
        <v>399</v>
      </c>
      <c r="P163" s="2" t="s">
        <v>82</v>
      </c>
      <c r="Q163" s="8" t="s">
        <v>643</v>
      </c>
      <c r="R163" s="48">
        <v>44471</v>
      </c>
      <c r="S163" s="46" t="s">
        <v>569</v>
      </c>
      <c r="T163" s="5"/>
    </row>
    <row r="164" spans="1:20" ht="25" customHeight="1">
      <c r="A164" s="2">
        <v>2</v>
      </c>
      <c r="B164" s="2" t="s">
        <v>344</v>
      </c>
      <c r="C164" s="4" t="s">
        <v>342</v>
      </c>
      <c r="D164" s="4" t="s">
        <v>280</v>
      </c>
      <c r="E164" s="2">
        <v>2021</v>
      </c>
      <c r="F164" s="2" t="s">
        <v>24</v>
      </c>
      <c r="G164" s="2">
        <v>11</v>
      </c>
      <c r="H164" s="2" t="str">
        <f t="shared" si="6"/>
        <v>NOV</v>
      </c>
      <c r="I164" s="2" t="str">
        <f>LOOKUP(G164,{1,3,6,9,12},{"Winter","Spring","Summer","Autumn","Winter"})</f>
        <v>Autumn</v>
      </c>
      <c r="J164" s="2" t="s">
        <v>37</v>
      </c>
      <c r="K164" s="2">
        <f t="shared" si="7"/>
        <v>2020</v>
      </c>
      <c r="L164" s="2">
        <f>14*4</f>
        <v>56</v>
      </c>
      <c r="M164" s="2">
        <f t="shared" si="8"/>
        <v>112</v>
      </c>
      <c r="N164" s="8" t="s">
        <v>371</v>
      </c>
      <c r="O164" s="2" t="s">
        <v>82</v>
      </c>
      <c r="P164" s="2" t="s">
        <v>82</v>
      </c>
      <c r="Q164" s="8" t="s">
        <v>644</v>
      </c>
      <c r="R164" s="48" t="s">
        <v>570</v>
      </c>
      <c r="S164" s="46" t="s">
        <v>571</v>
      </c>
      <c r="T164" s="5"/>
    </row>
    <row r="165" spans="1:20" ht="25" customHeight="1">
      <c r="A165" s="2">
        <v>1</v>
      </c>
      <c r="B165" s="2" t="s">
        <v>333</v>
      </c>
      <c r="C165" s="4" t="s">
        <v>334</v>
      </c>
      <c r="D165" s="4" t="s">
        <v>281</v>
      </c>
      <c r="E165" s="2">
        <v>2022</v>
      </c>
      <c r="F165" s="2" t="s">
        <v>17</v>
      </c>
      <c r="G165" s="2">
        <v>4</v>
      </c>
      <c r="H165" s="2" t="str">
        <f t="shared" si="6"/>
        <v>APR</v>
      </c>
      <c r="I165" s="2" t="str">
        <f>LOOKUP(G165,{1,3,6,9,12},{"Winter","Spring","Summer","Autumn","Winter"})</f>
        <v>Spring</v>
      </c>
      <c r="J165" s="2" t="s">
        <v>35</v>
      </c>
      <c r="K165" s="2">
        <f t="shared" si="7"/>
        <v>2020</v>
      </c>
      <c r="L165" s="2">
        <f>10*8</f>
        <v>80</v>
      </c>
      <c r="M165" s="2">
        <f t="shared" si="8"/>
        <v>80</v>
      </c>
      <c r="N165" s="8" t="s">
        <v>369</v>
      </c>
      <c r="O165" s="2" t="s">
        <v>405</v>
      </c>
      <c r="P165" s="2" t="s">
        <v>82</v>
      </c>
      <c r="Q165" s="8" t="s">
        <v>641</v>
      </c>
      <c r="R165" s="48">
        <v>44662</v>
      </c>
      <c r="S165" s="46" t="s">
        <v>572</v>
      </c>
      <c r="T165" s="5"/>
    </row>
    <row r="166" spans="1:20" ht="25" customHeight="1">
      <c r="A166" s="2">
        <v>1</v>
      </c>
      <c r="B166" s="24" t="s">
        <v>336</v>
      </c>
      <c r="C166" s="4" t="s">
        <v>216</v>
      </c>
      <c r="D166" s="4" t="s">
        <v>282</v>
      </c>
      <c r="E166" s="2">
        <v>2022</v>
      </c>
      <c r="F166" s="2" t="s">
        <v>22</v>
      </c>
      <c r="G166" s="2">
        <v>5</v>
      </c>
      <c r="H166" s="2" t="str">
        <f t="shared" si="6"/>
        <v>MAY</v>
      </c>
      <c r="I166" s="2" t="str">
        <f>LOOKUP(G166,{1,3,6,9,12},{"Winter","Spring","Summer","Autumn","Winter"})</f>
        <v>Spring</v>
      </c>
      <c r="J166" s="2" t="s">
        <v>35</v>
      </c>
      <c r="K166" s="2">
        <f t="shared" si="7"/>
        <v>2020</v>
      </c>
      <c r="L166" s="2">
        <v>66</v>
      </c>
      <c r="M166" s="2">
        <f t="shared" si="8"/>
        <v>66</v>
      </c>
      <c r="N166" s="8" t="s">
        <v>367</v>
      </c>
      <c r="O166" s="2" t="s">
        <v>82</v>
      </c>
      <c r="P166" s="2" t="s">
        <v>82</v>
      </c>
      <c r="Q166" s="8" t="s">
        <v>639</v>
      </c>
      <c r="R166" s="48">
        <v>44698</v>
      </c>
      <c r="S166" s="46" t="s">
        <v>573</v>
      </c>
      <c r="T166" s="5"/>
    </row>
    <row r="167" spans="1:20" ht="25" customHeight="1">
      <c r="A167" s="2">
        <v>1</v>
      </c>
      <c r="B167" s="2" t="s">
        <v>97</v>
      </c>
      <c r="C167" s="4" t="s">
        <v>98</v>
      </c>
      <c r="D167" s="4" t="s">
        <v>283</v>
      </c>
      <c r="E167" s="2">
        <v>2022</v>
      </c>
      <c r="F167" s="2" t="s">
        <v>28</v>
      </c>
      <c r="G167" s="2">
        <v>7</v>
      </c>
      <c r="H167" s="2" t="str">
        <f t="shared" si="6"/>
        <v>JUL</v>
      </c>
      <c r="I167" s="2" t="str">
        <f>LOOKUP(G167,{1,3,6,9,12},{"Winter","Spring","Summer","Autumn","Winter"})</f>
        <v>Summer</v>
      </c>
      <c r="J167" s="2" t="s">
        <v>36</v>
      </c>
      <c r="K167" s="2">
        <f t="shared" si="7"/>
        <v>2020</v>
      </c>
      <c r="L167" s="2">
        <v>28</v>
      </c>
      <c r="M167" s="2">
        <f t="shared" si="8"/>
        <v>28</v>
      </c>
      <c r="N167" s="8" t="s">
        <v>369</v>
      </c>
      <c r="O167" s="2" t="s">
        <v>405</v>
      </c>
      <c r="P167" s="2" t="s">
        <v>82</v>
      </c>
      <c r="Q167" s="8" t="s">
        <v>641</v>
      </c>
      <c r="R167" s="48">
        <v>44773</v>
      </c>
      <c r="S167" s="46" t="s">
        <v>574</v>
      </c>
      <c r="T167" s="5"/>
    </row>
    <row r="168" spans="1:20" ht="25" customHeight="1">
      <c r="A168" s="2">
        <v>1</v>
      </c>
      <c r="B168" s="24" t="s">
        <v>337</v>
      </c>
      <c r="C168" s="4" t="s">
        <v>284</v>
      </c>
      <c r="D168" s="4" t="s">
        <v>285</v>
      </c>
      <c r="E168" s="2">
        <v>2022</v>
      </c>
      <c r="F168" s="2" t="s">
        <v>18</v>
      </c>
      <c r="G168" s="2">
        <v>9</v>
      </c>
      <c r="H168" s="2" t="str">
        <f t="shared" si="6"/>
        <v>SEP</v>
      </c>
      <c r="I168" s="2" t="str">
        <f>LOOKUP(G168,{1,3,6,9,12},{"Winter","Spring","Summer","Autumn","Winter"})</f>
        <v>Autumn</v>
      </c>
      <c r="J168" s="2" t="s">
        <v>37</v>
      </c>
      <c r="K168" s="2">
        <f t="shared" si="7"/>
        <v>2020</v>
      </c>
      <c r="L168" s="2">
        <v>100</v>
      </c>
      <c r="M168" s="2">
        <f t="shared" si="8"/>
        <v>100</v>
      </c>
      <c r="N168" s="8" t="s">
        <v>361</v>
      </c>
      <c r="O168" s="2" t="s">
        <v>82</v>
      </c>
      <c r="P168" s="2" t="s">
        <v>82</v>
      </c>
      <c r="Q168" s="8" t="s">
        <v>638</v>
      </c>
      <c r="R168" s="48">
        <v>44829</v>
      </c>
      <c r="S168" s="46" t="s">
        <v>575</v>
      </c>
      <c r="T168" s="5"/>
    </row>
    <row r="169" spans="1:20" ht="25" customHeight="1">
      <c r="A169" s="2">
        <v>1</v>
      </c>
      <c r="B169" s="24" t="s">
        <v>337</v>
      </c>
      <c r="C169" s="4" t="s">
        <v>108</v>
      </c>
      <c r="D169" s="4" t="s">
        <v>286</v>
      </c>
      <c r="E169" s="2">
        <v>2022</v>
      </c>
      <c r="F169" s="2" t="s">
        <v>18</v>
      </c>
      <c r="G169" s="2">
        <v>9</v>
      </c>
      <c r="H169" s="2" t="str">
        <f t="shared" si="6"/>
        <v>SEP</v>
      </c>
      <c r="I169" s="2" t="str">
        <f>LOOKUP(G169,{1,3,6,9,12},{"Winter","Spring","Summer","Autumn","Winter"})</f>
        <v>Autumn</v>
      </c>
      <c r="J169" s="2" t="s">
        <v>37</v>
      </c>
      <c r="K169" s="2">
        <f t="shared" si="7"/>
        <v>2020</v>
      </c>
      <c r="L169" s="2">
        <v>93</v>
      </c>
      <c r="M169" s="2">
        <f t="shared" si="8"/>
        <v>93</v>
      </c>
      <c r="N169" s="8" t="s">
        <v>361</v>
      </c>
      <c r="O169" s="2" t="s">
        <v>82</v>
      </c>
      <c r="P169" s="2" t="s">
        <v>82</v>
      </c>
      <c r="Q169" s="8" t="s">
        <v>638</v>
      </c>
      <c r="R169" s="48">
        <v>44829</v>
      </c>
      <c r="S169" s="46" t="s">
        <v>576</v>
      </c>
      <c r="T169" s="5"/>
    </row>
    <row r="170" spans="1:20" ht="25" customHeight="1">
      <c r="A170" s="2">
        <v>1</v>
      </c>
      <c r="B170" s="24" t="s">
        <v>336</v>
      </c>
      <c r="C170" s="4" t="s">
        <v>139</v>
      </c>
      <c r="D170" s="4" t="s">
        <v>248</v>
      </c>
      <c r="E170" s="2">
        <v>2022</v>
      </c>
      <c r="F170" s="2" t="s">
        <v>20</v>
      </c>
      <c r="G170" s="2">
        <v>10</v>
      </c>
      <c r="H170" s="2" t="str">
        <f t="shared" si="6"/>
        <v>OCT</v>
      </c>
      <c r="I170" s="2" t="str">
        <f>LOOKUP(G170,{1,3,6,9,12},{"Winter","Spring","Summer","Autumn","Winter"})</f>
        <v>Autumn</v>
      </c>
      <c r="J170" s="2" t="s">
        <v>37</v>
      </c>
      <c r="K170" s="2">
        <f t="shared" si="7"/>
        <v>2020</v>
      </c>
      <c r="L170" s="2">
        <v>60</v>
      </c>
      <c r="M170" s="2">
        <f t="shared" si="8"/>
        <v>60</v>
      </c>
      <c r="N170" s="8" t="s">
        <v>361</v>
      </c>
      <c r="O170" s="2" t="s">
        <v>74</v>
      </c>
      <c r="P170" s="2" t="s">
        <v>82</v>
      </c>
      <c r="Q170" s="8" t="s">
        <v>638</v>
      </c>
      <c r="R170" s="48">
        <v>44858</v>
      </c>
      <c r="S170" s="46" t="s">
        <v>577</v>
      </c>
      <c r="T170" s="5"/>
    </row>
    <row r="171" spans="1:20" ht="25" customHeight="1">
      <c r="A171" s="2">
        <v>1</v>
      </c>
      <c r="B171" s="2" t="s">
        <v>344</v>
      </c>
      <c r="C171" s="4" t="s">
        <v>342</v>
      </c>
      <c r="D171" s="4" t="s">
        <v>287</v>
      </c>
      <c r="E171" s="2">
        <v>2022</v>
      </c>
      <c r="F171" s="2" t="s">
        <v>20</v>
      </c>
      <c r="G171" s="2">
        <v>10</v>
      </c>
      <c r="H171" s="2" t="str">
        <f t="shared" si="6"/>
        <v>OCT</v>
      </c>
      <c r="I171" s="2" t="str">
        <f>LOOKUP(G171,{1,3,6,9,12},{"Winter","Spring","Summer","Autumn","Winter"})</f>
        <v>Autumn</v>
      </c>
      <c r="J171" s="2" t="s">
        <v>37</v>
      </c>
      <c r="K171" s="2">
        <f t="shared" si="7"/>
        <v>2020</v>
      </c>
      <c r="L171" s="2">
        <f>14*4</f>
        <v>56</v>
      </c>
      <c r="M171" s="2">
        <f t="shared" si="8"/>
        <v>56</v>
      </c>
      <c r="N171" s="8" t="s">
        <v>371</v>
      </c>
      <c r="O171" s="2" t="s">
        <v>82</v>
      </c>
      <c r="P171" s="2" t="s">
        <v>82</v>
      </c>
      <c r="Q171" s="8" t="s">
        <v>644</v>
      </c>
      <c r="R171" s="48">
        <v>44855</v>
      </c>
      <c r="S171" s="46" t="s">
        <v>578</v>
      </c>
      <c r="T171" s="5"/>
    </row>
    <row r="172" spans="1:20" ht="25" customHeight="1">
      <c r="A172" s="2">
        <v>1</v>
      </c>
      <c r="B172" s="2" t="s">
        <v>344</v>
      </c>
      <c r="C172" s="4" t="s">
        <v>342</v>
      </c>
      <c r="D172" s="4" t="s">
        <v>288</v>
      </c>
      <c r="E172" s="2">
        <v>2022</v>
      </c>
      <c r="F172" s="2" t="s">
        <v>24</v>
      </c>
      <c r="G172" s="2">
        <v>11</v>
      </c>
      <c r="H172" s="2" t="str">
        <f t="shared" si="6"/>
        <v>NOV</v>
      </c>
      <c r="I172" s="2" t="str">
        <f>LOOKUP(G172,{1,3,6,9,12},{"Winter","Spring","Summer","Autumn","Winter"})</f>
        <v>Autumn</v>
      </c>
      <c r="J172" s="2" t="s">
        <v>37</v>
      </c>
      <c r="K172" s="2">
        <f t="shared" si="7"/>
        <v>2020</v>
      </c>
      <c r="L172" s="2">
        <f>14*4</f>
        <v>56</v>
      </c>
      <c r="M172" s="2">
        <f t="shared" si="8"/>
        <v>56</v>
      </c>
      <c r="N172" s="8" t="s">
        <v>377</v>
      </c>
      <c r="O172" s="2" t="s">
        <v>82</v>
      </c>
      <c r="P172" s="2" t="s">
        <v>82</v>
      </c>
      <c r="Q172" s="8" t="s">
        <v>645</v>
      </c>
      <c r="R172" s="48">
        <v>44884</v>
      </c>
      <c r="S172" s="46" t="s">
        <v>579</v>
      </c>
      <c r="T172" s="5"/>
    </row>
    <row r="173" spans="1:20" ht="25" customHeight="1">
      <c r="A173" s="2">
        <v>1</v>
      </c>
      <c r="B173" s="2" t="s">
        <v>97</v>
      </c>
      <c r="C173" s="4" t="s">
        <v>98</v>
      </c>
      <c r="D173" s="4" t="s">
        <v>289</v>
      </c>
      <c r="E173" s="2">
        <v>2022</v>
      </c>
      <c r="F173" s="2" t="s">
        <v>24</v>
      </c>
      <c r="G173" s="2">
        <v>11</v>
      </c>
      <c r="H173" s="2" t="str">
        <f t="shared" si="6"/>
        <v>NOV</v>
      </c>
      <c r="I173" s="2" t="str">
        <f>LOOKUP(G173,{1,3,6,9,12},{"Winter","Spring","Summer","Autumn","Winter"})</f>
        <v>Autumn</v>
      </c>
      <c r="J173" s="2" t="s">
        <v>37</v>
      </c>
      <c r="K173" s="2">
        <f t="shared" si="7"/>
        <v>2020</v>
      </c>
      <c r="L173" s="2">
        <v>28</v>
      </c>
      <c r="M173" s="2">
        <f t="shared" si="8"/>
        <v>28</v>
      </c>
      <c r="N173" s="8" t="s">
        <v>369</v>
      </c>
      <c r="O173" s="2" t="s">
        <v>405</v>
      </c>
      <c r="P173" s="2" t="s">
        <v>82</v>
      </c>
      <c r="Q173" s="8" t="s">
        <v>641</v>
      </c>
      <c r="R173" s="48">
        <v>44892</v>
      </c>
      <c r="S173" s="46" t="s">
        <v>580</v>
      </c>
      <c r="T173" s="5"/>
    </row>
    <row r="174" spans="1:20" ht="25" customHeight="1">
      <c r="A174" s="2">
        <v>2</v>
      </c>
      <c r="B174" s="2" t="s">
        <v>344</v>
      </c>
      <c r="C174" s="4" t="s">
        <v>342</v>
      </c>
      <c r="D174" s="4" t="s">
        <v>290</v>
      </c>
      <c r="E174" s="2">
        <v>2023</v>
      </c>
      <c r="F174" s="2" t="s">
        <v>23</v>
      </c>
      <c r="G174" s="2">
        <v>1</v>
      </c>
      <c r="H174" s="2" t="str">
        <f t="shared" si="6"/>
        <v>JAN</v>
      </c>
      <c r="I174" s="2" t="str">
        <f>LOOKUP(G174,{1,3,6,9,12},{"Winter","Spring","Summer","Autumn","Winter"})</f>
        <v>Winter</v>
      </c>
      <c r="J174" s="2" t="s">
        <v>38</v>
      </c>
      <c r="K174" s="2">
        <f t="shared" si="7"/>
        <v>2020</v>
      </c>
      <c r="L174" s="2">
        <f>14*8</f>
        <v>112</v>
      </c>
      <c r="M174" s="2">
        <f t="shared" si="8"/>
        <v>224</v>
      </c>
      <c r="N174" s="8" t="s">
        <v>369</v>
      </c>
      <c r="O174" s="2" t="s">
        <v>405</v>
      </c>
      <c r="P174" s="2" t="s">
        <v>82</v>
      </c>
      <c r="Q174" s="8" t="s">
        <v>641</v>
      </c>
      <c r="R174" s="48">
        <v>44933</v>
      </c>
      <c r="S174" s="46" t="s">
        <v>581</v>
      </c>
      <c r="T174" s="5"/>
    </row>
    <row r="175" spans="1:20" ht="25" customHeight="1">
      <c r="A175" s="2">
        <v>2</v>
      </c>
      <c r="B175" s="2" t="s">
        <v>344</v>
      </c>
      <c r="C175" s="4" t="s">
        <v>342</v>
      </c>
      <c r="D175" s="4" t="s">
        <v>291</v>
      </c>
      <c r="E175" s="2">
        <v>2023</v>
      </c>
      <c r="F175" s="2" t="s">
        <v>21</v>
      </c>
      <c r="G175" s="2">
        <v>2</v>
      </c>
      <c r="H175" s="2" t="str">
        <f t="shared" si="6"/>
        <v>FEB</v>
      </c>
      <c r="I175" s="2" t="str">
        <f>LOOKUP(G175,{1,3,6,9,12},{"Winter","Spring","Summer","Autumn","Winter"})</f>
        <v>Winter</v>
      </c>
      <c r="J175" s="2" t="s">
        <v>38</v>
      </c>
      <c r="K175" s="2">
        <f t="shared" si="7"/>
        <v>2020</v>
      </c>
      <c r="L175" s="2">
        <f>14*4</f>
        <v>56</v>
      </c>
      <c r="M175" s="2">
        <f t="shared" si="8"/>
        <v>112</v>
      </c>
      <c r="N175" s="8" t="s">
        <v>369</v>
      </c>
      <c r="O175" s="2" t="s">
        <v>405</v>
      </c>
      <c r="P175" s="2" t="s">
        <v>82</v>
      </c>
      <c r="Q175" s="8" t="s">
        <v>641</v>
      </c>
      <c r="R175" s="48">
        <v>44959</v>
      </c>
      <c r="S175" s="46" t="s">
        <v>582</v>
      </c>
      <c r="T175" s="5"/>
    </row>
    <row r="176" spans="1:20" ht="25" customHeight="1">
      <c r="A176" s="2">
        <v>2</v>
      </c>
      <c r="B176" s="2" t="s">
        <v>344</v>
      </c>
      <c r="C176" s="4" t="s">
        <v>342</v>
      </c>
      <c r="D176" s="4" t="s">
        <v>292</v>
      </c>
      <c r="E176" s="2">
        <v>2023</v>
      </c>
      <c r="F176" s="2" t="s">
        <v>27</v>
      </c>
      <c r="G176" s="2">
        <v>3</v>
      </c>
      <c r="H176" s="2" t="str">
        <f t="shared" si="6"/>
        <v>MAR</v>
      </c>
      <c r="I176" s="2" t="str">
        <f>LOOKUP(G176,{1,3,6,9,12},{"Winter","Spring","Summer","Autumn","Winter"})</f>
        <v>Spring</v>
      </c>
      <c r="J176" s="2" t="s">
        <v>35</v>
      </c>
      <c r="K176" s="2">
        <f t="shared" si="7"/>
        <v>2020</v>
      </c>
      <c r="L176" s="2">
        <f>14*6</f>
        <v>84</v>
      </c>
      <c r="M176" s="2">
        <f t="shared" si="8"/>
        <v>168</v>
      </c>
      <c r="N176" s="8" t="s">
        <v>369</v>
      </c>
      <c r="O176" s="2" t="s">
        <v>405</v>
      </c>
      <c r="P176" s="2" t="s">
        <v>82</v>
      </c>
      <c r="Q176" s="8" t="s">
        <v>641</v>
      </c>
      <c r="R176" s="48">
        <v>45004</v>
      </c>
      <c r="S176" s="46" t="s">
        <v>583</v>
      </c>
      <c r="T176" s="5"/>
    </row>
    <row r="177" spans="1:20" ht="25" customHeight="1">
      <c r="A177" s="2">
        <v>1</v>
      </c>
      <c r="B177" s="24" t="s">
        <v>337</v>
      </c>
      <c r="C177" s="4" t="s">
        <v>164</v>
      </c>
      <c r="D177" s="4" t="s">
        <v>293</v>
      </c>
      <c r="E177" s="2">
        <v>2023</v>
      </c>
      <c r="F177" s="2" t="s">
        <v>27</v>
      </c>
      <c r="G177" s="2">
        <v>3</v>
      </c>
      <c r="H177" s="2" t="str">
        <f t="shared" si="6"/>
        <v>MAR</v>
      </c>
      <c r="I177" s="2" t="str">
        <f>LOOKUP(G177,{1,3,6,9,12},{"Winter","Spring","Summer","Autumn","Winter"})</f>
        <v>Spring</v>
      </c>
      <c r="J177" s="2" t="s">
        <v>35</v>
      </c>
      <c r="K177" s="2">
        <f t="shared" si="7"/>
        <v>2020</v>
      </c>
      <c r="L177" s="2">
        <v>95</v>
      </c>
      <c r="M177" s="2">
        <f t="shared" si="8"/>
        <v>95</v>
      </c>
      <c r="N177" s="8" t="s">
        <v>369</v>
      </c>
      <c r="O177" s="2" t="s">
        <v>405</v>
      </c>
      <c r="P177" s="2" t="s">
        <v>82</v>
      </c>
      <c r="Q177" s="8" t="s">
        <v>641</v>
      </c>
      <c r="R177" s="48">
        <v>45004</v>
      </c>
      <c r="S177" s="46" t="s">
        <v>584</v>
      </c>
      <c r="T177" s="5"/>
    </row>
    <row r="178" spans="1:20" ht="25" customHeight="1">
      <c r="A178" s="2">
        <v>1</v>
      </c>
      <c r="B178" s="24" t="s">
        <v>337</v>
      </c>
      <c r="C178" s="4" t="s">
        <v>284</v>
      </c>
      <c r="D178" s="4" t="s">
        <v>294</v>
      </c>
      <c r="E178" s="2">
        <v>2023</v>
      </c>
      <c r="F178" s="2" t="s">
        <v>27</v>
      </c>
      <c r="G178" s="2">
        <v>3</v>
      </c>
      <c r="H178" s="2" t="str">
        <f t="shared" si="6"/>
        <v>MAR</v>
      </c>
      <c r="I178" s="2" t="str">
        <f>LOOKUP(G178,{1,3,6,9,12},{"Winter","Spring","Summer","Autumn","Winter"})</f>
        <v>Spring</v>
      </c>
      <c r="J178" s="2" t="s">
        <v>35</v>
      </c>
      <c r="K178" s="2">
        <f t="shared" si="7"/>
        <v>2020</v>
      </c>
      <c r="L178" s="2">
        <v>100</v>
      </c>
      <c r="M178" s="2">
        <f t="shared" si="8"/>
        <v>100</v>
      </c>
      <c r="N178" s="8" t="s">
        <v>377</v>
      </c>
      <c r="O178" s="2" t="s">
        <v>405</v>
      </c>
      <c r="P178" s="2" t="s">
        <v>82</v>
      </c>
      <c r="Q178" s="8" t="s">
        <v>645</v>
      </c>
      <c r="R178" s="48">
        <v>45011</v>
      </c>
      <c r="S178" s="46" t="s">
        <v>585</v>
      </c>
      <c r="T178" s="5"/>
    </row>
    <row r="179" spans="1:20" ht="25" customHeight="1">
      <c r="A179" s="2">
        <v>4</v>
      </c>
      <c r="B179" s="2" t="s">
        <v>344</v>
      </c>
      <c r="C179" s="4" t="s">
        <v>342</v>
      </c>
      <c r="D179" s="4" t="s">
        <v>295</v>
      </c>
      <c r="E179" s="2">
        <v>2023</v>
      </c>
      <c r="F179" s="2" t="s">
        <v>27</v>
      </c>
      <c r="G179" s="2">
        <v>3</v>
      </c>
      <c r="H179" s="2" t="str">
        <f t="shared" si="6"/>
        <v>MAR</v>
      </c>
      <c r="I179" s="2" t="str">
        <f>LOOKUP(G179,{1,3,6,9,12},{"Winter","Spring","Summer","Autumn","Winter"})</f>
        <v>Spring</v>
      </c>
      <c r="J179" s="2" t="s">
        <v>35</v>
      </c>
      <c r="K179" s="2">
        <f t="shared" si="7"/>
        <v>2020</v>
      </c>
      <c r="L179" s="2">
        <f>14*4</f>
        <v>56</v>
      </c>
      <c r="M179" s="2">
        <f t="shared" si="8"/>
        <v>224</v>
      </c>
      <c r="N179" s="8" t="s">
        <v>377</v>
      </c>
      <c r="O179" s="2" t="s">
        <v>82</v>
      </c>
      <c r="P179" s="2" t="s">
        <v>82</v>
      </c>
      <c r="Q179" s="8" t="s">
        <v>645</v>
      </c>
      <c r="R179" s="48">
        <v>45012</v>
      </c>
      <c r="S179" s="46" t="s">
        <v>586</v>
      </c>
      <c r="T179" s="5"/>
    </row>
    <row r="180" spans="1:20" ht="25" customHeight="1">
      <c r="A180" s="2">
        <v>1</v>
      </c>
      <c r="B180" s="2" t="s">
        <v>333</v>
      </c>
      <c r="C180" s="4" t="s">
        <v>334</v>
      </c>
      <c r="D180" s="4" t="s">
        <v>296</v>
      </c>
      <c r="E180" s="2">
        <v>2023</v>
      </c>
      <c r="F180" s="2" t="s">
        <v>27</v>
      </c>
      <c r="G180" s="2">
        <v>3</v>
      </c>
      <c r="H180" s="2" t="str">
        <f t="shared" si="6"/>
        <v>MAR</v>
      </c>
      <c r="I180" s="2" t="str">
        <f>LOOKUP(G180,{1,3,6,9,12},{"Winter","Spring","Summer","Autumn","Winter"})</f>
        <v>Spring</v>
      </c>
      <c r="J180" s="2" t="s">
        <v>35</v>
      </c>
      <c r="K180" s="2">
        <f t="shared" si="7"/>
        <v>2020</v>
      </c>
      <c r="L180" s="2">
        <f>10*4</f>
        <v>40</v>
      </c>
      <c r="M180" s="2">
        <f t="shared" si="8"/>
        <v>40</v>
      </c>
      <c r="N180" s="8" t="s">
        <v>371</v>
      </c>
      <c r="O180" s="2" t="s">
        <v>401</v>
      </c>
      <c r="P180" s="2" t="s">
        <v>82</v>
      </c>
      <c r="Q180" s="8" t="s">
        <v>644</v>
      </c>
      <c r="R180" s="48">
        <v>44989</v>
      </c>
      <c r="S180" s="46" t="s">
        <v>587</v>
      </c>
      <c r="T180" s="5"/>
    </row>
    <row r="181" spans="1:20" ht="25" customHeight="1">
      <c r="A181" s="2">
        <v>1</v>
      </c>
      <c r="B181" s="2" t="s">
        <v>656</v>
      </c>
      <c r="C181" s="4" t="s">
        <v>345</v>
      </c>
      <c r="D181" s="4" t="s">
        <v>346</v>
      </c>
      <c r="E181" s="2">
        <v>2023</v>
      </c>
      <c r="F181" s="2" t="s">
        <v>27</v>
      </c>
      <c r="G181" s="2">
        <v>3</v>
      </c>
      <c r="H181" s="2" t="str">
        <f t="shared" si="6"/>
        <v>MAR</v>
      </c>
      <c r="I181" s="2" t="str">
        <f>LOOKUP(G181,{1,3,6,9,12},{"Winter","Spring","Summer","Autumn","Winter"})</f>
        <v>Spring</v>
      </c>
      <c r="K181" s="2">
        <f t="shared" si="7"/>
        <v>2020</v>
      </c>
      <c r="L181" s="2">
        <v>28</v>
      </c>
      <c r="M181" s="2">
        <f t="shared" si="8"/>
        <v>28</v>
      </c>
      <c r="N181" s="8" t="s">
        <v>369</v>
      </c>
      <c r="O181" s="2" t="s">
        <v>405</v>
      </c>
      <c r="P181" s="2" t="s">
        <v>82</v>
      </c>
      <c r="Q181" s="8" t="s">
        <v>641</v>
      </c>
      <c r="R181" s="48">
        <v>45088</v>
      </c>
      <c r="S181" s="46" t="s">
        <v>588</v>
      </c>
      <c r="T181" s="5"/>
    </row>
    <row r="182" spans="1:20" ht="25" customHeight="1">
      <c r="A182" s="2">
        <v>1</v>
      </c>
      <c r="B182" s="24" t="s">
        <v>337</v>
      </c>
      <c r="C182" s="4" t="s">
        <v>108</v>
      </c>
      <c r="D182" s="4" t="s">
        <v>297</v>
      </c>
      <c r="E182" s="2">
        <v>2023</v>
      </c>
      <c r="F182" s="2" t="s">
        <v>25</v>
      </c>
      <c r="G182" s="2">
        <v>6</v>
      </c>
      <c r="H182" s="2" t="str">
        <f t="shared" si="6"/>
        <v>JUN</v>
      </c>
      <c r="I182" s="2" t="str">
        <f>LOOKUP(G182,{1,3,6,9,12},{"Winter","Spring","Summer","Autumn","Winter"})</f>
        <v>Summer</v>
      </c>
      <c r="J182" s="2" t="s">
        <v>36</v>
      </c>
      <c r="K182" s="2">
        <f t="shared" si="7"/>
        <v>2020</v>
      </c>
      <c r="L182" s="2">
        <v>93</v>
      </c>
      <c r="M182" s="2">
        <f t="shared" si="8"/>
        <v>93</v>
      </c>
      <c r="N182" s="8" t="s">
        <v>363</v>
      </c>
      <c r="O182" s="2" t="s">
        <v>399</v>
      </c>
      <c r="P182" s="2" t="s">
        <v>82</v>
      </c>
      <c r="Q182" s="8" t="s">
        <v>640</v>
      </c>
      <c r="R182" s="48">
        <v>45103</v>
      </c>
      <c r="S182" s="46" t="s">
        <v>589</v>
      </c>
      <c r="T182" s="5"/>
    </row>
    <row r="183" spans="1:20" ht="25" customHeight="1">
      <c r="A183" s="2">
        <v>1</v>
      </c>
      <c r="B183" s="2" t="s">
        <v>344</v>
      </c>
      <c r="C183" s="4" t="s">
        <v>342</v>
      </c>
      <c r="D183" s="4" t="s">
        <v>298</v>
      </c>
      <c r="E183" s="2">
        <v>2023</v>
      </c>
      <c r="F183" s="2" t="s">
        <v>25</v>
      </c>
      <c r="G183" s="2">
        <v>6</v>
      </c>
      <c r="H183" s="2" t="str">
        <f t="shared" si="6"/>
        <v>JUN</v>
      </c>
      <c r="I183" s="2" t="str">
        <f>LOOKUP(G183,{1,3,6,9,12},{"Winter","Spring","Summer","Autumn","Winter"})</f>
        <v>Summer</v>
      </c>
      <c r="J183" s="2" t="s">
        <v>36</v>
      </c>
      <c r="K183" s="2">
        <f t="shared" si="7"/>
        <v>2020</v>
      </c>
      <c r="L183" s="2">
        <f>14*8</f>
        <v>112</v>
      </c>
      <c r="M183" s="2">
        <f t="shared" si="8"/>
        <v>112</v>
      </c>
      <c r="N183" s="8" t="s">
        <v>363</v>
      </c>
      <c r="O183" s="2" t="s">
        <v>72</v>
      </c>
      <c r="P183" s="2" t="s">
        <v>82</v>
      </c>
      <c r="Q183" s="8" t="s">
        <v>640</v>
      </c>
      <c r="R183" s="48">
        <v>45105</v>
      </c>
      <c r="S183" s="46" t="s">
        <v>590</v>
      </c>
      <c r="T183" s="5"/>
    </row>
    <row r="184" spans="1:20" ht="25" customHeight="1">
      <c r="A184" s="2">
        <v>1</v>
      </c>
      <c r="B184" s="24" t="s">
        <v>337</v>
      </c>
      <c r="C184" s="4" t="s">
        <v>164</v>
      </c>
      <c r="D184" s="4" t="s">
        <v>299</v>
      </c>
      <c r="E184" s="2">
        <v>2023</v>
      </c>
      <c r="F184" s="2" t="s">
        <v>25</v>
      </c>
      <c r="G184" s="2">
        <v>6</v>
      </c>
      <c r="H184" s="2" t="str">
        <f t="shared" si="6"/>
        <v>JUN</v>
      </c>
      <c r="I184" s="2" t="str">
        <f>LOOKUP(G184,{1,3,6,9,12},{"Winter","Spring","Summer","Autumn","Winter"})</f>
        <v>Summer</v>
      </c>
      <c r="J184" s="2" t="s">
        <v>36</v>
      </c>
      <c r="K184" s="2">
        <f t="shared" si="7"/>
        <v>2020</v>
      </c>
      <c r="L184" s="2">
        <v>95</v>
      </c>
      <c r="M184" s="2">
        <f t="shared" si="8"/>
        <v>95</v>
      </c>
      <c r="N184" s="8" t="s">
        <v>363</v>
      </c>
      <c r="O184" s="2" t="s">
        <v>72</v>
      </c>
      <c r="P184" s="2" t="s">
        <v>82</v>
      </c>
      <c r="Q184" s="8" t="s">
        <v>640</v>
      </c>
      <c r="R184" s="48">
        <v>45107</v>
      </c>
      <c r="S184" s="46" t="s">
        <v>591</v>
      </c>
      <c r="T184" s="5"/>
    </row>
    <row r="185" spans="1:20" ht="25" customHeight="1">
      <c r="A185" s="2">
        <v>1</v>
      </c>
      <c r="B185" s="2" t="s">
        <v>333</v>
      </c>
      <c r="C185" s="4" t="s">
        <v>334</v>
      </c>
      <c r="D185" s="4" t="s">
        <v>300</v>
      </c>
      <c r="E185" s="2">
        <v>2023</v>
      </c>
      <c r="F185" s="2" t="s">
        <v>28</v>
      </c>
      <c r="G185" s="2">
        <v>7</v>
      </c>
      <c r="H185" s="2" t="str">
        <f t="shared" si="6"/>
        <v>JUL</v>
      </c>
      <c r="I185" s="2" t="str">
        <f>LOOKUP(G185,{1,3,6,9,12},{"Winter","Spring","Summer","Autumn","Winter"})</f>
        <v>Summer</v>
      </c>
      <c r="J185" s="2" t="s">
        <v>36</v>
      </c>
      <c r="K185" s="2">
        <f t="shared" si="7"/>
        <v>2020</v>
      </c>
      <c r="L185" s="2">
        <f>10*4</f>
        <v>40</v>
      </c>
      <c r="M185" s="2">
        <f t="shared" si="8"/>
        <v>40</v>
      </c>
      <c r="N185" s="8" t="s">
        <v>359</v>
      </c>
      <c r="O185" s="2" t="s">
        <v>72</v>
      </c>
      <c r="P185" s="2" t="s">
        <v>82</v>
      </c>
      <c r="Q185" s="8" t="s">
        <v>642</v>
      </c>
      <c r="R185" s="48">
        <v>45108</v>
      </c>
      <c r="S185" s="46" t="s">
        <v>592</v>
      </c>
      <c r="T185" s="5"/>
    </row>
    <row r="186" spans="1:20" ht="25" customHeight="1">
      <c r="A186" s="2">
        <v>1</v>
      </c>
      <c r="B186" s="2" t="s">
        <v>344</v>
      </c>
      <c r="C186" s="4" t="s">
        <v>342</v>
      </c>
      <c r="D186" s="4" t="s">
        <v>301</v>
      </c>
      <c r="E186" s="2">
        <v>2023</v>
      </c>
      <c r="F186" s="2" t="s">
        <v>28</v>
      </c>
      <c r="G186" s="2">
        <v>7</v>
      </c>
      <c r="H186" s="2" t="str">
        <f t="shared" si="6"/>
        <v>JUL</v>
      </c>
      <c r="I186" s="2" t="str">
        <f>LOOKUP(G186,{1,3,6,9,12},{"Winter","Spring","Summer","Autumn","Winter"})</f>
        <v>Summer</v>
      </c>
      <c r="J186" s="2" t="s">
        <v>36</v>
      </c>
      <c r="K186" s="2">
        <f t="shared" si="7"/>
        <v>2020</v>
      </c>
      <c r="L186" s="2">
        <f>10*4</f>
        <v>40</v>
      </c>
      <c r="M186" s="2">
        <f t="shared" si="8"/>
        <v>40</v>
      </c>
      <c r="N186" s="8" t="s">
        <v>371</v>
      </c>
      <c r="O186" s="2" t="s">
        <v>399</v>
      </c>
      <c r="P186" s="2" t="s">
        <v>82</v>
      </c>
      <c r="Q186" s="8" t="s">
        <v>644</v>
      </c>
      <c r="R186" s="48">
        <v>45125</v>
      </c>
      <c r="S186" s="46" t="s">
        <v>593</v>
      </c>
      <c r="T186" s="5"/>
    </row>
    <row r="187" spans="1:20" ht="25" customHeight="1">
      <c r="A187" s="2">
        <v>1</v>
      </c>
      <c r="B187" s="2" t="s">
        <v>344</v>
      </c>
      <c r="C187" s="4" t="s">
        <v>342</v>
      </c>
      <c r="D187" s="4" t="s">
        <v>302</v>
      </c>
      <c r="E187" s="2">
        <v>2023</v>
      </c>
      <c r="F187" s="2" t="s">
        <v>19</v>
      </c>
      <c r="G187" s="2">
        <v>8</v>
      </c>
      <c r="H187" s="2" t="str">
        <f t="shared" si="6"/>
        <v>AUG</v>
      </c>
      <c r="I187" s="2" t="str">
        <f>LOOKUP(G187,{1,3,6,9,12},{"Winter","Spring","Summer","Autumn","Winter"})</f>
        <v>Summer</v>
      </c>
      <c r="J187" s="2" t="s">
        <v>36</v>
      </c>
      <c r="K187" s="2">
        <f t="shared" si="7"/>
        <v>2020</v>
      </c>
      <c r="L187" s="2">
        <f>14*4</f>
        <v>56</v>
      </c>
      <c r="M187" s="2">
        <f t="shared" si="8"/>
        <v>56</v>
      </c>
      <c r="N187" s="8" t="s">
        <v>375</v>
      </c>
      <c r="O187" s="2" t="s">
        <v>82</v>
      </c>
      <c r="P187" s="2" t="s">
        <v>82</v>
      </c>
      <c r="Q187" s="8" t="s">
        <v>646</v>
      </c>
      <c r="R187" s="48">
        <v>45141</v>
      </c>
      <c r="S187" s="46" t="s">
        <v>594</v>
      </c>
      <c r="T187" s="5"/>
    </row>
    <row r="188" spans="1:20" ht="25" customHeight="1">
      <c r="A188" s="2">
        <v>3</v>
      </c>
      <c r="B188" s="2" t="s">
        <v>344</v>
      </c>
      <c r="C188" s="4" t="s">
        <v>342</v>
      </c>
      <c r="D188" s="4" t="s">
        <v>303</v>
      </c>
      <c r="E188" s="2">
        <v>2023</v>
      </c>
      <c r="F188" s="2" t="s">
        <v>20</v>
      </c>
      <c r="G188" s="2">
        <v>10</v>
      </c>
      <c r="H188" s="2" t="str">
        <f t="shared" si="6"/>
        <v>OCT</v>
      </c>
      <c r="I188" s="2" t="str">
        <f>LOOKUP(G188,{1,3,6,9,12},{"Winter","Spring","Summer","Autumn","Winter"})</f>
        <v>Autumn</v>
      </c>
      <c r="J188" s="2" t="s">
        <v>37</v>
      </c>
      <c r="K188" s="2">
        <f t="shared" si="7"/>
        <v>2020</v>
      </c>
      <c r="L188" s="2">
        <f>14*4</f>
        <v>56</v>
      </c>
      <c r="M188" s="2">
        <f t="shared" si="8"/>
        <v>168</v>
      </c>
      <c r="N188" s="8" t="s">
        <v>369</v>
      </c>
      <c r="O188" s="2" t="s">
        <v>405</v>
      </c>
      <c r="P188" s="2" t="s">
        <v>82</v>
      </c>
      <c r="Q188" s="8" t="s">
        <v>641</v>
      </c>
      <c r="R188" s="48">
        <v>45209</v>
      </c>
      <c r="S188" s="46" t="s">
        <v>595</v>
      </c>
      <c r="T188" s="5"/>
    </row>
    <row r="189" spans="1:20" ht="25" customHeight="1">
      <c r="A189" s="2">
        <v>1</v>
      </c>
      <c r="B189" s="2" t="s">
        <v>344</v>
      </c>
      <c r="C189" s="4" t="s">
        <v>342</v>
      </c>
      <c r="D189" s="4" t="s">
        <v>304</v>
      </c>
      <c r="E189" s="2">
        <v>2023</v>
      </c>
      <c r="F189" s="2" t="s">
        <v>26</v>
      </c>
      <c r="G189" s="2">
        <v>12</v>
      </c>
      <c r="H189" s="2" t="str">
        <f t="shared" si="6"/>
        <v>DEC</v>
      </c>
      <c r="I189" s="2" t="str">
        <f>LOOKUP(G189,{1,3,6,9,12},{"Winter","Spring","Summer","Autumn","Winter"})</f>
        <v>Winter</v>
      </c>
      <c r="J189" s="2" t="s">
        <v>38</v>
      </c>
      <c r="K189" s="2">
        <f t="shared" si="7"/>
        <v>2020</v>
      </c>
      <c r="L189" s="2">
        <f>14*8</f>
        <v>112</v>
      </c>
      <c r="M189" s="2">
        <f t="shared" si="8"/>
        <v>112</v>
      </c>
      <c r="N189" s="8" t="s">
        <v>369</v>
      </c>
      <c r="O189" s="2" t="s">
        <v>405</v>
      </c>
      <c r="P189" s="2" t="s">
        <v>82</v>
      </c>
      <c r="Q189" s="8" t="s">
        <v>641</v>
      </c>
      <c r="R189" s="48">
        <v>45270</v>
      </c>
      <c r="S189" s="46" t="s">
        <v>596</v>
      </c>
      <c r="T189" s="5"/>
    </row>
    <row r="190" spans="1:20" ht="25" customHeight="1">
      <c r="A190" s="2">
        <v>1</v>
      </c>
      <c r="B190" s="2" t="s">
        <v>97</v>
      </c>
      <c r="C190" s="4" t="s">
        <v>98</v>
      </c>
      <c r="D190" s="4" t="s">
        <v>305</v>
      </c>
      <c r="E190" s="2">
        <v>2023</v>
      </c>
      <c r="F190" s="2" t="s">
        <v>26</v>
      </c>
      <c r="G190" s="2">
        <v>12</v>
      </c>
      <c r="H190" s="2" t="str">
        <f t="shared" si="6"/>
        <v>DEC</v>
      </c>
      <c r="I190" s="2" t="str">
        <f>LOOKUP(G190,{1,3,6,9,12},{"Winter","Spring","Summer","Autumn","Winter"})</f>
        <v>Winter</v>
      </c>
      <c r="J190" s="2" t="s">
        <v>38</v>
      </c>
      <c r="K190" s="2">
        <f t="shared" si="7"/>
        <v>2020</v>
      </c>
      <c r="L190" s="2">
        <f>14*48</f>
        <v>672</v>
      </c>
      <c r="M190" s="2">
        <f t="shared" si="8"/>
        <v>672</v>
      </c>
      <c r="N190" s="8" t="s">
        <v>369</v>
      </c>
      <c r="O190" s="2" t="s">
        <v>405</v>
      </c>
      <c r="P190" s="2" t="s">
        <v>82</v>
      </c>
      <c r="Q190" s="8" t="s">
        <v>641</v>
      </c>
      <c r="R190" s="48">
        <v>45291</v>
      </c>
      <c r="S190" s="46" t="s">
        <v>597</v>
      </c>
      <c r="T190" s="5"/>
    </row>
    <row r="191" spans="1:20" ht="25" customHeight="1">
      <c r="A191" s="2">
        <v>1</v>
      </c>
      <c r="B191" s="24" t="s">
        <v>335</v>
      </c>
      <c r="C191" s="4" t="s">
        <v>197</v>
      </c>
      <c r="D191" s="4" t="s">
        <v>306</v>
      </c>
      <c r="E191" s="2">
        <v>2024</v>
      </c>
      <c r="F191" s="2" t="s">
        <v>23</v>
      </c>
      <c r="G191" s="2">
        <v>1</v>
      </c>
      <c r="H191" s="2" t="str">
        <f t="shared" si="6"/>
        <v>JAN</v>
      </c>
      <c r="I191" s="2" t="str">
        <f>LOOKUP(G191,{1,3,6,9,12},{"Winter","Spring","Summer","Autumn","Winter"})</f>
        <v>Winter</v>
      </c>
      <c r="J191" s="2" t="s">
        <v>38</v>
      </c>
      <c r="K191" s="2">
        <f t="shared" si="7"/>
        <v>2020</v>
      </c>
      <c r="L191" s="2">
        <v>28</v>
      </c>
      <c r="M191" s="2">
        <f t="shared" si="8"/>
        <v>28</v>
      </c>
      <c r="N191" s="8" t="s">
        <v>363</v>
      </c>
      <c r="O191" s="2" t="s">
        <v>395</v>
      </c>
      <c r="P191" s="2" t="s">
        <v>82</v>
      </c>
      <c r="Q191" s="8" t="s">
        <v>640</v>
      </c>
      <c r="R191" s="48">
        <v>45315</v>
      </c>
      <c r="S191" s="46" t="s">
        <v>598</v>
      </c>
      <c r="T191" s="5"/>
    </row>
    <row r="192" spans="1:20" ht="25" customHeight="1">
      <c r="A192" s="2">
        <v>1</v>
      </c>
      <c r="B192" s="2" t="s">
        <v>344</v>
      </c>
      <c r="C192" s="4" t="s">
        <v>342</v>
      </c>
      <c r="D192" s="4" t="s">
        <v>307</v>
      </c>
      <c r="E192" s="2">
        <v>2024</v>
      </c>
      <c r="F192" s="2" t="s">
        <v>21</v>
      </c>
      <c r="G192" s="2">
        <v>2</v>
      </c>
      <c r="H192" s="2" t="str">
        <f t="shared" si="6"/>
        <v>FEB</v>
      </c>
      <c r="I192" s="2" t="str">
        <f>LOOKUP(G192,{1,3,6,9,12},{"Winter","Spring","Summer","Autumn","Winter"})</f>
        <v>Winter</v>
      </c>
      <c r="J192" s="2" t="s">
        <v>38</v>
      </c>
      <c r="K192" s="2">
        <f t="shared" si="7"/>
        <v>2020</v>
      </c>
      <c r="L192" s="2">
        <f>14*4</f>
        <v>56</v>
      </c>
      <c r="M192" s="2">
        <f t="shared" si="8"/>
        <v>56</v>
      </c>
      <c r="N192" s="8" t="s">
        <v>361</v>
      </c>
      <c r="O192" s="2" t="s">
        <v>82</v>
      </c>
      <c r="P192" s="2" t="s">
        <v>82</v>
      </c>
      <c r="Q192" s="8" t="s">
        <v>638</v>
      </c>
      <c r="R192" s="48">
        <v>45336</v>
      </c>
      <c r="S192" s="46" t="s">
        <v>599</v>
      </c>
      <c r="T192" s="5"/>
    </row>
    <row r="193" spans="1:20" ht="25" customHeight="1">
      <c r="A193" s="2">
        <v>2</v>
      </c>
      <c r="B193" s="2" t="s">
        <v>344</v>
      </c>
      <c r="C193" s="4" t="s">
        <v>342</v>
      </c>
      <c r="D193" s="4" t="s">
        <v>308</v>
      </c>
      <c r="E193" s="2">
        <v>2024</v>
      </c>
      <c r="F193" s="2" t="s">
        <v>27</v>
      </c>
      <c r="G193" s="2">
        <v>3</v>
      </c>
      <c r="H193" s="2" t="str">
        <f t="shared" si="6"/>
        <v>MAR</v>
      </c>
      <c r="I193" s="2" t="str">
        <f>LOOKUP(G193,{1,3,6,9,12},{"Winter","Spring","Summer","Autumn","Winter"})</f>
        <v>Spring</v>
      </c>
      <c r="J193" s="2" t="s">
        <v>35</v>
      </c>
      <c r="K193" s="2">
        <f t="shared" si="7"/>
        <v>2020</v>
      </c>
      <c r="L193" s="2">
        <f>14*4</f>
        <v>56</v>
      </c>
      <c r="M193" s="2">
        <f t="shared" si="8"/>
        <v>112</v>
      </c>
      <c r="N193" s="8" t="s">
        <v>377</v>
      </c>
      <c r="O193" s="2" t="s">
        <v>405</v>
      </c>
      <c r="P193" s="2" t="s">
        <v>82</v>
      </c>
      <c r="Q193" s="8" t="s">
        <v>645</v>
      </c>
      <c r="R193" s="48">
        <v>45376</v>
      </c>
      <c r="S193" s="46" t="s">
        <v>600</v>
      </c>
      <c r="T193" s="5"/>
    </row>
    <row r="194" spans="1:20" ht="25" customHeight="1">
      <c r="A194" s="2">
        <v>5</v>
      </c>
      <c r="B194" s="2" t="s">
        <v>333</v>
      </c>
      <c r="C194" s="4" t="s">
        <v>334</v>
      </c>
      <c r="D194" s="4" t="s">
        <v>309</v>
      </c>
      <c r="E194" s="2">
        <v>2024</v>
      </c>
      <c r="F194" s="2" t="s">
        <v>27</v>
      </c>
      <c r="G194" s="2">
        <v>3</v>
      </c>
      <c r="H194" s="2" t="str">
        <f t="shared" ref="H194:H218" si="9">UPPER(TEXT(DATE(2026, G194, 1), "mmm"))</f>
        <v>MAR</v>
      </c>
      <c r="I194" s="2" t="str">
        <f>LOOKUP(G194,{1,3,6,9,12},{"Winter","Spring","Summer","Autumn","Winter"})</f>
        <v>Spring</v>
      </c>
      <c r="J194" s="2" t="s">
        <v>35</v>
      </c>
      <c r="K194" s="2">
        <f t="shared" ref="K194:K226" si="10">ROUNDDOWN(E194/10,0)*10</f>
        <v>2020</v>
      </c>
      <c r="L194" s="2">
        <f>10*4</f>
        <v>40</v>
      </c>
      <c r="M194" s="2">
        <f t="shared" si="8"/>
        <v>200</v>
      </c>
      <c r="N194" s="8" t="s">
        <v>377</v>
      </c>
      <c r="O194" s="2" t="s">
        <v>82</v>
      </c>
      <c r="P194" s="2" t="s">
        <v>82</v>
      </c>
      <c r="Q194" s="8" t="s">
        <v>645</v>
      </c>
      <c r="R194" s="48">
        <v>45381</v>
      </c>
      <c r="S194" s="46" t="s">
        <v>601</v>
      </c>
      <c r="T194" s="5"/>
    </row>
    <row r="195" spans="1:20" ht="25" customHeight="1">
      <c r="A195" s="2">
        <v>1</v>
      </c>
      <c r="B195" s="2" t="s">
        <v>344</v>
      </c>
      <c r="C195" s="4" t="s">
        <v>342</v>
      </c>
      <c r="D195" s="4" t="s">
        <v>310</v>
      </c>
      <c r="E195" s="2">
        <v>2024</v>
      </c>
      <c r="F195" s="2" t="s">
        <v>28</v>
      </c>
      <c r="G195" s="2">
        <v>7</v>
      </c>
      <c r="H195" s="2" t="str">
        <f t="shared" si="9"/>
        <v>JUL</v>
      </c>
      <c r="I195" s="2" t="str">
        <f>LOOKUP(G195,{1,3,6,9,12},{"Winter","Spring","Summer","Autumn","Winter"})</f>
        <v>Summer</v>
      </c>
      <c r="J195" s="2" t="s">
        <v>36</v>
      </c>
      <c r="K195" s="2">
        <f t="shared" si="10"/>
        <v>2020</v>
      </c>
      <c r="L195" s="2">
        <f>14*4</f>
        <v>56</v>
      </c>
      <c r="M195" s="2">
        <f t="shared" ref="M195:M226" si="11">A195*L195</f>
        <v>56</v>
      </c>
      <c r="N195" s="8" t="s">
        <v>369</v>
      </c>
      <c r="O195" s="2" t="s">
        <v>405</v>
      </c>
      <c r="P195" s="2" t="s">
        <v>82</v>
      </c>
      <c r="Q195" s="8" t="s">
        <v>641</v>
      </c>
      <c r="R195" s="48">
        <v>45501</v>
      </c>
      <c r="S195" s="46" t="s">
        <v>602</v>
      </c>
      <c r="T195" s="5"/>
    </row>
    <row r="196" spans="1:20" ht="25" customHeight="1">
      <c r="A196" s="2">
        <v>3</v>
      </c>
      <c r="B196" s="2" t="s">
        <v>339</v>
      </c>
      <c r="C196" s="4" t="s">
        <v>216</v>
      </c>
      <c r="D196" s="4" t="s">
        <v>311</v>
      </c>
      <c r="E196" s="2">
        <v>2024</v>
      </c>
      <c r="F196" s="2" t="s">
        <v>18</v>
      </c>
      <c r="G196" s="2">
        <v>9</v>
      </c>
      <c r="H196" s="2" t="str">
        <f t="shared" si="9"/>
        <v>SEP</v>
      </c>
      <c r="I196" s="2" t="str">
        <f>LOOKUP(G196,{1,3,6,9,12},{"Winter","Spring","Summer","Autumn","Winter"})</f>
        <v>Autumn</v>
      </c>
      <c r="J196" s="2" t="s">
        <v>37</v>
      </c>
      <c r="K196" s="2">
        <f t="shared" si="10"/>
        <v>2020</v>
      </c>
      <c r="L196" s="2">
        <v>66</v>
      </c>
      <c r="M196" s="2">
        <f t="shared" si="11"/>
        <v>198</v>
      </c>
      <c r="N196" s="8" t="s">
        <v>363</v>
      </c>
      <c r="O196" s="2" t="s">
        <v>407</v>
      </c>
      <c r="P196" s="2" t="s">
        <v>82</v>
      </c>
      <c r="Q196" s="8" t="s">
        <v>640</v>
      </c>
      <c r="R196" s="48">
        <v>45547</v>
      </c>
      <c r="S196" s="46" t="s">
        <v>603</v>
      </c>
      <c r="T196" s="5"/>
    </row>
    <row r="197" spans="1:20" ht="25" customHeight="1">
      <c r="A197" s="2">
        <v>1</v>
      </c>
      <c r="B197" s="2" t="s">
        <v>333</v>
      </c>
      <c r="C197" s="4" t="s">
        <v>334</v>
      </c>
      <c r="D197" s="4" t="s">
        <v>312</v>
      </c>
      <c r="E197" s="2">
        <v>2024</v>
      </c>
      <c r="F197" s="2" t="s">
        <v>20</v>
      </c>
      <c r="G197" s="2">
        <v>10</v>
      </c>
      <c r="H197" s="2" t="str">
        <f t="shared" si="9"/>
        <v>OCT</v>
      </c>
      <c r="I197" s="2" t="str">
        <f>LOOKUP(G197,{1,3,6,9,12},{"Winter","Spring","Summer","Autumn","Winter"})</f>
        <v>Autumn</v>
      </c>
      <c r="J197" s="2" t="s">
        <v>37</v>
      </c>
      <c r="K197" s="2">
        <f t="shared" si="10"/>
        <v>2020</v>
      </c>
      <c r="L197" s="2">
        <f>10*8</f>
        <v>80</v>
      </c>
      <c r="M197" s="2">
        <f t="shared" si="11"/>
        <v>80</v>
      </c>
      <c r="N197" s="8" t="s">
        <v>371</v>
      </c>
      <c r="O197" s="2" t="s">
        <v>407</v>
      </c>
      <c r="P197" s="2" t="s">
        <v>82</v>
      </c>
      <c r="Q197" s="8" t="s">
        <v>644</v>
      </c>
      <c r="R197" s="48">
        <v>45571</v>
      </c>
      <c r="S197" s="46" t="s">
        <v>604</v>
      </c>
      <c r="T197" s="5"/>
    </row>
    <row r="198" spans="1:20" ht="25" customHeight="1">
      <c r="A198" s="2">
        <v>2</v>
      </c>
      <c r="B198" s="2" t="s">
        <v>344</v>
      </c>
      <c r="C198" s="4" t="s">
        <v>342</v>
      </c>
      <c r="D198" s="4" t="s">
        <v>313</v>
      </c>
      <c r="E198" s="2">
        <v>2025</v>
      </c>
      <c r="F198" s="2" t="s">
        <v>21</v>
      </c>
      <c r="G198" s="2">
        <v>2</v>
      </c>
      <c r="H198" s="2" t="str">
        <f t="shared" si="9"/>
        <v>FEB</v>
      </c>
      <c r="I198" s="2" t="str">
        <f>LOOKUP(G198,{1,3,6,9,12},{"Winter","Spring","Summer","Autumn","Winter"})</f>
        <v>Winter</v>
      </c>
      <c r="J198" s="2" t="s">
        <v>38</v>
      </c>
      <c r="K198" s="2">
        <f t="shared" si="10"/>
        <v>2020</v>
      </c>
      <c r="L198" s="2">
        <f>14*4</f>
        <v>56</v>
      </c>
      <c r="M198" s="2">
        <f t="shared" si="11"/>
        <v>112</v>
      </c>
      <c r="N198" s="8" t="s">
        <v>371</v>
      </c>
      <c r="O198" s="2" t="s">
        <v>82</v>
      </c>
      <c r="P198" s="2" t="s">
        <v>82</v>
      </c>
      <c r="Q198" s="8" t="s">
        <v>644</v>
      </c>
      <c r="R198" s="48">
        <v>45704</v>
      </c>
      <c r="S198" s="46" t="s">
        <v>605</v>
      </c>
      <c r="T198" s="5"/>
    </row>
    <row r="199" spans="1:20" ht="25" customHeight="1">
      <c r="A199" s="2">
        <v>1</v>
      </c>
      <c r="B199" s="2" t="s">
        <v>344</v>
      </c>
      <c r="C199" s="4" t="s">
        <v>342</v>
      </c>
      <c r="D199" s="4" t="s">
        <v>314</v>
      </c>
      <c r="E199" s="2">
        <v>2025</v>
      </c>
      <c r="F199" s="2" t="s">
        <v>21</v>
      </c>
      <c r="G199" s="2">
        <v>2</v>
      </c>
      <c r="H199" s="2" t="str">
        <f t="shared" si="9"/>
        <v>FEB</v>
      </c>
      <c r="I199" s="2" t="str">
        <f>LOOKUP(G199,{1,3,6,9,12},{"Winter","Spring","Summer","Autumn","Winter"})</f>
        <v>Winter</v>
      </c>
      <c r="J199" s="2" t="s">
        <v>38</v>
      </c>
      <c r="K199" s="2">
        <f t="shared" si="10"/>
        <v>2020</v>
      </c>
      <c r="L199" s="2">
        <f>14*8</f>
        <v>112</v>
      </c>
      <c r="M199" s="2">
        <f t="shared" si="11"/>
        <v>112</v>
      </c>
      <c r="N199" s="8" t="s">
        <v>369</v>
      </c>
      <c r="O199" s="2" t="s">
        <v>405</v>
      </c>
      <c r="P199" s="2" t="s">
        <v>82</v>
      </c>
      <c r="Q199" s="8" t="s">
        <v>641</v>
      </c>
      <c r="R199" s="48">
        <v>45697</v>
      </c>
      <c r="S199" s="46" t="s">
        <v>606</v>
      </c>
      <c r="T199" s="5"/>
    </row>
    <row r="200" spans="1:20" ht="25" customHeight="1">
      <c r="A200" s="2">
        <v>9</v>
      </c>
      <c r="B200" s="2" t="s">
        <v>344</v>
      </c>
      <c r="C200" s="4" t="s">
        <v>342</v>
      </c>
      <c r="D200" s="4" t="s">
        <v>315</v>
      </c>
      <c r="E200" s="2">
        <v>2025</v>
      </c>
      <c r="F200" s="2" t="s">
        <v>21</v>
      </c>
      <c r="G200" s="2">
        <v>2</v>
      </c>
      <c r="H200" s="2" t="str">
        <f t="shared" si="9"/>
        <v>FEB</v>
      </c>
      <c r="I200" s="2" t="str">
        <f>LOOKUP(G200,{1,3,6,9,12},{"Winter","Spring","Summer","Autumn","Winter"})</f>
        <v>Winter</v>
      </c>
      <c r="J200" s="2" t="s">
        <v>38</v>
      </c>
      <c r="K200" s="2">
        <f t="shared" si="10"/>
        <v>2020</v>
      </c>
      <c r="L200" s="2">
        <f>14*4</f>
        <v>56</v>
      </c>
      <c r="M200" s="2">
        <f t="shared" si="11"/>
        <v>504</v>
      </c>
      <c r="N200" s="8" t="s">
        <v>377</v>
      </c>
      <c r="O200" s="2" t="s">
        <v>405</v>
      </c>
      <c r="P200" s="2" t="s">
        <v>82</v>
      </c>
      <c r="Q200" s="8" t="s">
        <v>645</v>
      </c>
      <c r="R200" s="48">
        <v>45703</v>
      </c>
      <c r="S200" s="46" t="s">
        <v>607</v>
      </c>
      <c r="T200" s="5"/>
    </row>
    <row r="201" spans="1:20" ht="25" customHeight="1">
      <c r="A201" s="2">
        <v>1</v>
      </c>
      <c r="B201" s="24" t="s">
        <v>337</v>
      </c>
      <c r="C201" s="4" t="s">
        <v>164</v>
      </c>
      <c r="D201" s="4" t="s">
        <v>316</v>
      </c>
      <c r="E201" s="2">
        <v>2025</v>
      </c>
      <c r="F201" s="2" t="s">
        <v>21</v>
      </c>
      <c r="G201" s="2">
        <v>2</v>
      </c>
      <c r="H201" s="2" t="str">
        <f t="shared" si="9"/>
        <v>FEB</v>
      </c>
      <c r="I201" s="2" t="str">
        <f>LOOKUP(G201,{1,3,6,9,12},{"Winter","Spring","Summer","Autumn","Winter"})</f>
        <v>Winter</v>
      </c>
      <c r="J201" s="2" t="s">
        <v>38</v>
      </c>
      <c r="K201" s="2">
        <f t="shared" si="10"/>
        <v>2020</v>
      </c>
      <c r="L201" s="2">
        <v>95</v>
      </c>
      <c r="M201" s="2">
        <f t="shared" si="11"/>
        <v>95</v>
      </c>
      <c r="N201" s="8" t="s">
        <v>377</v>
      </c>
      <c r="O201" s="2" t="s">
        <v>405</v>
      </c>
      <c r="P201" s="2" t="s">
        <v>82</v>
      </c>
      <c r="Q201" s="8" t="s">
        <v>645</v>
      </c>
      <c r="R201" s="48">
        <v>45704</v>
      </c>
      <c r="S201" s="46" t="s">
        <v>608</v>
      </c>
      <c r="T201" s="5"/>
    </row>
    <row r="202" spans="1:20" ht="25" customHeight="1">
      <c r="A202" s="2">
        <v>1</v>
      </c>
      <c r="B202" s="24" t="s">
        <v>337</v>
      </c>
      <c r="C202" s="4" t="s">
        <v>164</v>
      </c>
      <c r="D202" s="4" t="s">
        <v>317</v>
      </c>
      <c r="E202" s="2">
        <v>2025</v>
      </c>
      <c r="F202" s="2" t="s">
        <v>21</v>
      </c>
      <c r="G202" s="2">
        <v>2</v>
      </c>
      <c r="H202" s="2" t="str">
        <f t="shared" si="9"/>
        <v>FEB</v>
      </c>
      <c r="I202" s="2" t="str">
        <f>LOOKUP(G202,{1,3,6,9,12},{"Winter","Spring","Summer","Autumn","Winter"})</f>
        <v>Winter</v>
      </c>
      <c r="J202" s="2" t="s">
        <v>38</v>
      </c>
      <c r="K202" s="2">
        <f t="shared" si="10"/>
        <v>2020</v>
      </c>
      <c r="L202" s="2">
        <v>95</v>
      </c>
      <c r="M202" s="2">
        <f t="shared" si="11"/>
        <v>95</v>
      </c>
      <c r="N202" s="8" t="s">
        <v>371</v>
      </c>
      <c r="O202" s="2" t="s">
        <v>395</v>
      </c>
      <c r="P202" s="2" t="s">
        <v>82</v>
      </c>
      <c r="Q202" s="8" t="s">
        <v>644</v>
      </c>
      <c r="R202" s="48">
        <v>45704</v>
      </c>
      <c r="S202" s="46" t="s">
        <v>609</v>
      </c>
      <c r="T202" s="5"/>
    </row>
    <row r="203" spans="1:20" ht="25" customHeight="1">
      <c r="A203" s="2">
        <v>1</v>
      </c>
      <c r="B203" s="2" t="s">
        <v>333</v>
      </c>
      <c r="C203" s="4" t="s">
        <v>334</v>
      </c>
      <c r="D203" s="4" t="s">
        <v>318</v>
      </c>
      <c r="E203" s="2">
        <v>2025</v>
      </c>
      <c r="F203" s="2" t="s">
        <v>17</v>
      </c>
      <c r="G203" s="2">
        <v>4</v>
      </c>
      <c r="H203" s="2" t="str">
        <f t="shared" si="9"/>
        <v>APR</v>
      </c>
      <c r="I203" s="2" t="str">
        <f>LOOKUP(G203,{1,3,6,9,12},{"Winter","Spring","Summer","Autumn","Winter"})</f>
        <v>Spring</v>
      </c>
      <c r="J203" s="2" t="s">
        <v>35</v>
      </c>
      <c r="K203" s="2">
        <f t="shared" si="10"/>
        <v>2020</v>
      </c>
      <c r="L203" s="2">
        <f>10*4</f>
        <v>40</v>
      </c>
      <c r="M203" s="2">
        <f t="shared" si="11"/>
        <v>40</v>
      </c>
      <c r="N203" s="8" t="s">
        <v>361</v>
      </c>
      <c r="O203" s="2" t="s">
        <v>399</v>
      </c>
      <c r="P203" s="2" t="s">
        <v>82</v>
      </c>
      <c r="Q203" s="8" t="s">
        <v>638</v>
      </c>
      <c r="R203" s="48">
        <v>45755</v>
      </c>
      <c r="S203" s="46" t="s">
        <v>610</v>
      </c>
      <c r="T203" s="5"/>
    </row>
    <row r="204" spans="1:20" ht="25" customHeight="1">
      <c r="A204" s="2">
        <v>1</v>
      </c>
      <c r="B204" s="24" t="s">
        <v>337</v>
      </c>
      <c r="C204" s="4" t="s">
        <v>108</v>
      </c>
      <c r="D204" s="4" t="s">
        <v>319</v>
      </c>
      <c r="E204" s="2">
        <v>2025</v>
      </c>
      <c r="F204" s="2" t="s">
        <v>22</v>
      </c>
      <c r="G204" s="2">
        <v>5</v>
      </c>
      <c r="H204" s="2" t="str">
        <f t="shared" si="9"/>
        <v>MAY</v>
      </c>
      <c r="I204" s="2" t="str">
        <f>LOOKUP(G204,{1,3,6,9,12},{"Winter","Spring","Summer","Autumn","Winter"})</f>
        <v>Spring</v>
      </c>
      <c r="J204" s="2" t="s">
        <v>35</v>
      </c>
      <c r="K204" s="2">
        <f t="shared" si="10"/>
        <v>2020</v>
      </c>
      <c r="L204" s="2">
        <v>93</v>
      </c>
      <c r="M204" s="2">
        <f t="shared" si="11"/>
        <v>93</v>
      </c>
      <c r="N204" s="8" t="s">
        <v>363</v>
      </c>
      <c r="O204" s="2" t="s">
        <v>399</v>
      </c>
      <c r="P204" s="2" t="s">
        <v>82</v>
      </c>
      <c r="Q204" s="8" t="s">
        <v>640</v>
      </c>
      <c r="R204" s="48">
        <v>45796</v>
      </c>
      <c r="S204" s="46" t="s">
        <v>611</v>
      </c>
      <c r="T204" s="5"/>
    </row>
    <row r="205" spans="1:20" ht="25" customHeight="1">
      <c r="A205" s="2">
        <v>1</v>
      </c>
      <c r="B205" s="2" t="s">
        <v>344</v>
      </c>
      <c r="C205" s="4" t="s">
        <v>342</v>
      </c>
      <c r="D205" s="4" t="s">
        <v>320</v>
      </c>
      <c r="E205" s="2">
        <v>2025</v>
      </c>
      <c r="F205" s="2" t="s">
        <v>25</v>
      </c>
      <c r="G205" s="2">
        <v>6</v>
      </c>
      <c r="H205" s="2" t="str">
        <f t="shared" si="9"/>
        <v>JUN</v>
      </c>
      <c r="I205" s="2" t="str">
        <f>LOOKUP(G205,{1,3,6,9,12},{"Winter","Spring","Summer","Autumn","Winter"})</f>
        <v>Summer</v>
      </c>
      <c r="J205" s="2" t="s">
        <v>36</v>
      </c>
      <c r="K205" s="2">
        <f t="shared" si="10"/>
        <v>2020</v>
      </c>
      <c r="L205" s="2">
        <f>14*4</f>
        <v>56</v>
      </c>
      <c r="M205" s="2">
        <f t="shared" si="11"/>
        <v>56</v>
      </c>
      <c r="N205" s="8" t="s">
        <v>363</v>
      </c>
      <c r="O205" s="2" t="s">
        <v>409</v>
      </c>
      <c r="P205" s="2" t="s">
        <v>82</v>
      </c>
      <c r="Q205" s="8" t="s">
        <v>640</v>
      </c>
      <c r="R205" s="48">
        <v>45818</v>
      </c>
      <c r="S205" s="46" t="s">
        <v>612</v>
      </c>
      <c r="T205" s="5"/>
    </row>
    <row r="206" spans="1:20" ht="25" customHeight="1">
      <c r="A206" s="2">
        <v>1</v>
      </c>
      <c r="B206" s="24" t="s">
        <v>337</v>
      </c>
      <c r="C206" s="4" t="s">
        <v>321</v>
      </c>
      <c r="D206" s="4" t="s">
        <v>322</v>
      </c>
      <c r="E206" s="2">
        <v>2025</v>
      </c>
      <c r="F206" s="2" t="s">
        <v>28</v>
      </c>
      <c r="G206" s="2">
        <v>7</v>
      </c>
      <c r="H206" s="2" t="str">
        <f t="shared" si="9"/>
        <v>JUL</v>
      </c>
      <c r="I206" s="2" t="str">
        <f>LOOKUP(G206,{1,3,6,9,12},{"Winter","Spring","Summer","Autumn","Winter"})</f>
        <v>Summer</v>
      </c>
      <c r="J206" s="2" t="s">
        <v>36</v>
      </c>
      <c r="K206" s="2">
        <f t="shared" si="10"/>
        <v>2020</v>
      </c>
      <c r="L206" s="2">
        <v>103</v>
      </c>
      <c r="M206" s="2">
        <f t="shared" si="11"/>
        <v>103</v>
      </c>
      <c r="N206" s="8" t="s">
        <v>377</v>
      </c>
      <c r="O206" s="2" t="s">
        <v>405</v>
      </c>
      <c r="P206" s="2" t="s">
        <v>82</v>
      </c>
      <c r="Q206" s="8" t="s">
        <v>645</v>
      </c>
      <c r="R206" s="48">
        <v>45868</v>
      </c>
      <c r="S206" s="46" t="s">
        <v>613</v>
      </c>
      <c r="T206" s="5"/>
    </row>
    <row r="207" spans="1:20" ht="25" customHeight="1">
      <c r="A207" s="2">
        <v>1</v>
      </c>
      <c r="B207" s="24" t="s">
        <v>337</v>
      </c>
      <c r="C207" s="4" t="s">
        <v>323</v>
      </c>
      <c r="D207" s="4" t="s">
        <v>269</v>
      </c>
      <c r="E207" s="2">
        <v>2025</v>
      </c>
      <c r="F207" s="2" t="s">
        <v>28</v>
      </c>
      <c r="G207" s="2">
        <v>7</v>
      </c>
      <c r="H207" s="2" t="str">
        <f t="shared" si="9"/>
        <v>JUL</v>
      </c>
      <c r="I207" s="2" t="str">
        <f>LOOKUP(G207,{1,3,6,9,12},{"Winter","Spring","Summer","Autumn","Winter"})</f>
        <v>Summer</v>
      </c>
      <c r="J207" s="2" t="s">
        <v>36</v>
      </c>
      <c r="K207" s="2">
        <f t="shared" si="10"/>
        <v>2020</v>
      </c>
      <c r="L207" s="2">
        <v>97</v>
      </c>
      <c r="M207" s="2">
        <f t="shared" si="11"/>
        <v>97</v>
      </c>
      <c r="N207" s="8" t="s">
        <v>363</v>
      </c>
      <c r="O207" s="2" t="s">
        <v>395</v>
      </c>
      <c r="P207" s="2" t="s">
        <v>82</v>
      </c>
      <c r="Q207" s="8" t="s">
        <v>640</v>
      </c>
      <c r="R207" s="48">
        <v>45868</v>
      </c>
      <c r="S207" s="46" t="s">
        <v>614</v>
      </c>
      <c r="T207" s="5"/>
    </row>
    <row r="208" spans="1:20" ht="25" customHeight="1">
      <c r="A208" s="2">
        <v>2</v>
      </c>
      <c r="B208" s="2" t="s">
        <v>344</v>
      </c>
      <c r="C208" s="4" t="s">
        <v>342</v>
      </c>
      <c r="D208" s="4" t="s">
        <v>295</v>
      </c>
      <c r="E208" s="2">
        <v>2025</v>
      </c>
      <c r="F208" s="2" t="s">
        <v>28</v>
      </c>
      <c r="G208" s="2">
        <v>7</v>
      </c>
      <c r="H208" s="2" t="str">
        <f t="shared" si="9"/>
        <v>JUL</v>
      </c>
      <c r="I208" s="2" t="str">
        <f>LOOKUP(G208,{1,3,6,9,12},{"Winter","Spring","Summer","Autumn","Winter"})</f>
        <v>Summer</v>
      </c>
      <c r="J208" s="2" t="s">
        <v>36</v>
      </c>
      <c r="K208" s="2">
        <f t="shared" si="10"/>
        <v>2020</v>
      </c>
      <c r="L208" s="2">
        <f>14*8</f>
        <v>112</v>
      </c>
      <c r="M208" s="2">
        <f t="shared" si="11"/>
        <v>224</v>
      </c>
      <c r="N208" s="8" t="s">
        <v>377</v>
      </c>
      <c r="O208" s="2" t="s">
        <v>82</v>
      </c>
      <c r="P208" s="2" t="s">
        <v>82</v>
      </c>
      <c r="Q208" s="8" t="s">
        <v>645</v>
      </c>
      <c r="R208" s="48">
        <v>45865</v>
      </c>
      <c r="S208" s="46" t="s">
        <v>615</v>
      </c>
      <c r="T208" s="5"/>
    </row>
    <row r="209" spans="1:20" ht="25" customHeight="1">
      <c r="A209" s="2">
        <v>1</v>
      </c>
      <c r="B209" s="2" t="s">
        <v>344</v>
      </c>
      <c r="C209" s="4" t="s">
        <v>342</v>
      </c>
      <c r="D209" s="4" t="s">
        <v>324</v>
      </c>
      <c r="E209" s="2">
        <v>2025</v>
      </c>
      <c r="F209" s="2" t="s">
        <v>28</v>
      </c>
      <c r="G209" s="2">
        <v>7</v>
      </c>
      <c r="H209" s="2" t="str">
        <f t="shared" si="9"/>
        <v>JUL</v>
      </c>
      <c r="I209" s="2" t="str">
        <f>LOOKUP(G209,{1,3,6,9,12},{"Winter","Spring","Summer","Autumn","Winter"})</f>
        <v>Summer</v>
      </c>
      <c r="J209" s="2" t="s">
        <v>36</v>
      </c>
      <c r="K209" s="2">
        <f t="shared" si="10"/>
        <v>2020</v>
      </c>
      <c r="L209" s="2">
        <f>14*8</f>
        <v>112</v>
      </c>
      <c r="M209" s="2">
        <f t="shared" si="11"/>
        <v>112</v>
      </c>
      <c r="N209" s="8" t="s">
        <v>369</v>
      </c>
      <c r="O209" s="2" t="s">
        <v>405</v>
      </c>
      <c r="P209" s="2" t="s">
        <v>82</v>
      </c>
      <c r="Q209" s="8" t="s">
        <v>641</v>
      </c>
      <c r="R209" s="48">
        <v>45868</v>
      </c>
      <c r="S209" s="46" t="s">
        <v>616</v>
      </c>
      <c r="T209" s="5"/>
    </row>
    <row r="210" spans="1:20" ht="25" customHeight="1">
      <c r="A210" s="2">
        <v>1</v>
      </c>
      <c r="B210" s="2" t="s">
        <v>344</v>
      </c>
      <c r="C210" s="4" t="s">
        <v>342</v>
      </c>
      <c r="D210" s="4" t="s">
        <v>325</v>
      </c>
      <c r="E210" s="2">
        <v>2025</v>
      </c>
      <c r="F210" s="2" t="s">
        <v>19</v>
      </c>
      <c r="G210" s="2">
        <v>8</v>
      </c>
      <c r="H210" s="2" t="str">
        <f t="shared" si="9"/>
        <v>AUG</v>
      </c>
      <c r="I210" s="2" t="str">
        <f>LOOKUP(G210,{1,3,6,9,12},{"Winter","Spring","Summer","Autumn","Winter"})</f>
        <v>Summer</v>
      </c>
      <c r="J210" s="2" t="s">
        <v>36</v>
      </c>
      <c r="K210" s="2">
        <f t="shared" si="10"/>
        <v>2020</v>
      </c>
      <c r="L210" s="2">
        <f>14*8</f>
        <v>112</v>
      </c>
      <c r="M210" s="2">
        <f t="shared" si="11"/>
        <v>112</v>
      </c>
      <c r="N210" s="8" t="s">
        <v>359</v>
      </c>
      <c r="O210" s="2" t="s">
        <v>405</v>
      </c>
      <c r="P210" s="2" t="s">
        <v>82</v>
      </c>
      <c r="Q210" s="8" t="s">
        <v>642</v>
      </c>
      <c r="R210" s="48">
        <v>45870</v>
      </c>
      <c r="S210" s="46" t="s">
        <v>617</v>
      </c>
      <c r="T210" s="5"/>
    </row>
    <row r="211" spans="1:20" ht="25" customHeight="1">
      <c r="A211" s="2">
        <v>1</v>
      </c>
      <c r="B211" s="24" t="s">
        <v>336</v>
      </c>
      <c r="C211" s="4" t="s">
        <v>216</v>
      </c>
      <c r="D211" s="4" t="s">
        <v>326</v>
      </c>
      <c r="E211" s="2">
        <v>2025</v>
      </c>
      <c r="F211" s="2" t="s">
        <v>19</v>
      </c>
      <c r="G211" s="2">
        <v>8</v>
      </c>
      <c r="H211" s="2" t="str">
        <f t="shared" si="9"/>
        <v>AUG</v>
      </c>
      <c r="I211" s="2" t="str">
        <f>LOOKUP(G211,{1,3,6,9,12},{"Winter","Spring","Summer","Autumn","Winter"})</f>
        <v>Summer</v>
      </c>
      <c r="J211" s="2" t="s">
        <v>36</v>
      </c>
      <c r="K211" s="2">
        <f t="shared" si="10"/>
        <v>2020</v>
      </c>
      <c r="L211" s="2">
        <v>66</v>
      </c>
      <c r="M211" s="2">
        <f t="shared" si="11"/>
        <v>66</v>
      </c>
      <c r="N211" s="8" t="s">
        <v>361</v>
      </c>
      <c r="O211" s="2" t="s">
        <v>395</v>
      </c>
      <c r="P211" s="2" t="s">
        <v>82</v>
      </c>
      <c r="Q211" s="8" t="s">
        <v>638</v>
      </c>
      <c r="R211" s="48">
        <v>45894</v>
      </c>
      <c r="S211" s="46" t="s">
        <v>618</v>
      </c>
      <c r="T211" s="5"/>
    </row>
    <row r="212" spans="1:20" ht="25" customHeight="1">
      <c r="A212" s="2">
        <v>1</v>
      </c>
      <c r="B212" s="24" t="s">
        <v>336</v>
      </c>
      <c r="C212" s="4" t="s">
        <v>139</v>
      </c>
      <c r="D212" s="4" t="s">
        <v>327</v>
      </c>
      <c r="E212" s="2">
        <v>2025</v>
      </c>
      <c r="F212" s="2" t="s">
        <v>18</v>
      </c>
      <c r="G212" s="2">
        <v>9</v>
      </c>
      <c r="H212" s="2" t="str">
        <f t="shared" si="9"/>
        <v>SEP</v>
      </c>
      <c r="I212" s="2" t="str">
        <f>LOOKUP(G212,{1,3,6,9,12},{"Winter","Spring","Summer","Autumn","Winter"})</f>
        <v>Autumn</v>
      </c>
      <c r="J212" s="2" t="s">
        <v>37</v>
      </c>
      <c r="K212" s="2">
        <f t="shared" si="10"/>
        <v>2020</v>
      </c>
      <c r="L212" s="2">
        <v>60</v>
      </c>
      <c r="M212" s="2">
        <f t="shared" si="11"/>
        <v>60</v>
      </c>
      <c r="N212" s="8" t="s">
        <v>361</v>
      </c>
      <c r="O212" s="2" t="s">
        <v>74</v>
      </c>
      <c r="P212" s="2" t="s">
        <v>82</v>
      </c>
      <c r="Q212" s="8" t="s">
        <v>638</v>
      </c>
      <c r="R212" s="48">
        <v>45920</v>
      </c>
      <c r="S212" s="46" t="s">
        <v>619</v>
      </c>
      <c r="T212" s="5"/>
    </row>
    <row r="213" spans="1:20" ht="25" customHeight="1">
      <c r="A213" s="2">
        <v>1</v>
      </c>
      <c r="B213" s="24" t="s">
        <v>337</v>
      </c>
      <c r="C213" s="4" t="s">
        <v>328</v>
      </c>
      <c r="D213" s="4" t="s">
        <v>329</v>
      </c>
      <c r="E213" s="2">
        <v>2025</v>
      </c>
      <c r="F213" s="2" t="s">
        <v>20</v>
      </c>
      <c r="G213" s="2">
        <v>10</v>
      </c>
      <c r="H213" s="2" t="str">
        <f t="shared" si="9"/>
        <v>OCT</v>
      </c>
      <c r="I213" s="2" t="str">
        <f>LOOKUP(G213,{1,3,6,9,12},{"Winter","Spring","Summer","Autumn","Winter"})</f>
        <v>Autumn</v>
      </c>
      <c r="J213" s="2" t="s">
        <v>37</v>
      </c>
      <c r="K213" s="2">
        <f t="shared" si="10"/>
        <v>2020</v>
      </c>
      <c r="L213" s="2">
        <v>114</v>
      </c>
      <c r="M213" s="2">
        <f t="shared" si="11"/>
        <v>114</v>
      </c>
      <c r="N213" s="8" t="s">
        <v>369</v>
      </c>
      <c r="O213" s="2" t="s">
        <v>405</v>
      </c>
      <c r="P213" s="2" t="s">
        <v>82</v>
      </c>
      <c r="Q213" s="8" t="s">
        <v>641</v>
      </c>
      <c r="R213" s="48">
        <v>45946</v>
      </c>
      <c r="S213" s="46" t="s">
        <v>620</v>
      </c>
      <c r="T213" s="5"/>
    </row>
    <row r="214" spans="1:20" ht="25" customHeight="1">
      <c r="A214" s="2">
        <v>1</v>
      </c>
      <c r="B214" s="2" t="s">
        <v>97</v>
      </c>
      <c r="C214" s="4" t="s">
        <v>330</v>
      </c>
      <c r="D214" s="4" t="s">
        <v>331</v>
      </c>
      <c r="E214" s="2">
        <v>2025</v>
      </c>
      <c r="F214" s="2" t="s">
        <v>20</v>
      </c>
      <c r="G214" s="2">
        <v>10</v>
      </c>
      <c r="H214" s="2" t="str">
        <f t="shared" si="9"/>
        <v>OCT</v>
      </c>
      <c r="I214" s="2" t="str">
        <f>LOOKUP(G214,{1,3,6,9,12},{"Winter","Spring","Summer","Autumn","Winter"})</f>
        <v>Autumn</v>
      </c>
      <c r="J214" s="2" t="s">
        <v>37</v>
      </c>
      <c r="K214" s="2">
        <f t="shared" si="10"/>
        <v>2020</v>
      </c>
      <c r="L214" s="2">
        <v>94</v>
      </c>
      <c r="M214" s="2">
        <f t="shared" si="11"/>
        <v>94</v>
      </c>
      <c r="N214" s="8" t="s">
        <v>361</v>
      </c>
      <c r="O214" s="2" t="s">
        <v>411</v>
      </c>
      <c r="P214" s="2" t="s">
        <v>82</v>
      </c>
      <c r="Q214" s="8" t="s">
        <v>638</v>
      </c>
      <c r="R214" s="48">
        <v>45943</v>
      </c>
      <c r="S214" s="46" t="s">
        <v>621</v>
      </c>
      <c r="T214" s="5"/>
    </row>
    <row r="215" spans="1:20" ht="25" customHeight="1">
      <c r="A215" s="2">
        <v>1</v>
      </c>
      <c r="B215" s="2" t="s">
        <v>97</v>
      </c>
      <c r="C215" s="4" t="s">
        <v>98</v>
      </c>
      <c r="D215" s="4" t="s">
        <v>332</v>
      </c>
      <c r="E215" s="2">
        <v>2025</v>
      </c>
      <c r="F215" s="2" t="s">
        <v>24</v>
      </c>
      <c r="G215" s="2">
        <v>11</v>
      </c>
      <c r="H215" s="2" t="str">
        <f t="shared" si="9"/>
        <v>NOV</v>
      </c>
      <c r="I215" s="2" t="str">
        <f>LOOKUP(G215,{1,3,6,9,12},{"Winter","Spring","Summer","Autumn","Winter"})</f>
        <v>Autumn</v>
      </c>
      <c r="J215" s="2" t="s">
        <v>37</v>
      </c>
      <c r="K215" s="2">
        <f t="shared" si="10"/>
        <v>2020</v>
      </c>
      <c r="L215" s="2">
        <v>56</v>
      </c>
      <c r="M215" s="2">
        <f t="shared" si="11"/>
        <v>56</v>
      </c>
      <c r="N215" s="8" t="s">
        <v>375</v>
      </c>
      <c r="O215" s="2" t="s">
        <v>82</v>
      </c>
      <c r="P215" s="2" t="s">
        <v>82</v>
      </c>
      <c r="Q215" s="8" t="s">
        <v>646</v>
      </c>
      <c r="R215" s="48">
        <v>45963</v>
      </c>
      <c r="S215" s="46" t="s">
        <v>622</v>
      </c>
      <c r="T215" s="5"/>
    </row>
    <row r="216" spans="1:20" ht="25" customHeight="1">
      <c r="A216" s="2">
        <v>1</v>
      </c>
      <c r="B216" s="2" t="s">
        <v>344</v>
      </c>
      <c r="C216" s="4" t="s">
        <v>342</v>
      </c>
      <c r="D216" s="4" t="s">
        <v>347</v>
      </c>
      <c r="E216" s="2">
        <v>2025</v>
      </c>
      <c r="F216" s="8" t="s">
        <v>40</v>
      </c>
      <c r="G216" s="2">
        <v>12</v>
      </c>
      <c r="H216" s="2" t="str">
        <f t="shared" si="9"/>
        <v>DEC</v>
      </c>
      <c r="I216" s="2" t="str">
        <f>LOOKUP(G216,{1,3,6,9,12},{"Winter","Spring","Summer","Autumn","Winter"})</f>
        <v>Winter</v>
      </c>
      <c r="K216" s="2">
        <f t="shared" si="10"/>
        <v>2020</v>
      </c>
      <c r="L216" s="2">
        <f>14*4</f>
        <v>56</v>
      </c>
      <c r="M216" s="2">
        <f t="shared" si="11"/>
        <v>56</v>
      </c>
      <c r="N216" s="8" t="s">
        <v>375</v>
      </c>
      <c r="O216" s="2" t="s">
        <v>413</v>
      </c>
      <c r="P216" s="2" t="s">
        <v>82</v>
      </c>
      <c r="Q216" s="8" t="s">
        <v>646</v>
      </c>
      <c r="R216" s="48">
        <v>45997</v>
      </c>
      <c r="S216" s="46" t="s">
        <v>623</v>
      </c>
      <c r="T216" s="5"/>
    </row>
    <row r="217" spans="1:20" ht="25" customHeight="1">
      <c r="A217" s="2">
        <v>1</v>
      </c>
      <c r="B217" s="2" t="s">
        <v>344</v>
      </c>
      <c r="C217" s="4" t="s">
        <v>342</v>
      </c>
      <c r="D217" s="4" t="s">
        <v>348</v>
      </c>
      <c r="E217" s="2">
        <v>2025</v>
      </c>
      <c r="F217" s="8" t="s">
        <v>40</v>
      </c>
      <c r="G217" s="2">
        <v>12</v>
      </c>
      <c r="H217" s="2" t="str">
        <f t="shared" si="9"/>
        <v>DEC</v>
      </c>
      <c r="I217" s="2" t="str">
        <f>LOOKUP(G217,{1,3,6,9,12},{"Winter","Spring","Summer","Autumn","Winter"})</f>
        <v>Winter</v>
      </c>
      <c r="K217" s="2">
        <f t="shared" si="10"/>
        <v>2020</v>
      </c>
      <c r="L217" s="2">
        <f>14*8</f>
        <v>112</v>
      </c>
      <c r="M217" s="2">
        <f t="shared" si="11"/>
        <v>112</v>
      </c>
      <c r="N217" s="8" t="s">
        <v>363</v>
      </c>
      <c r="O217" s="2" t="s">
        <v>413</v>
      </c>
      <c r="P217" s="2" t="s">
        <v>82</v>
      </c>
      <c r="Q217" s="8" t="s">
        <v>640</v>
      </c>
      <c r="R217" s="48">
        <v>46000</v>
      </c>
      <c r="S217" s="46" t="s">
        <v>624</v>
      </c>
      <c r="T217" s="5"/>
    </row>
    <row r="218" spans="1:20" ht="25" customHeight="1">
      <c r="A218" s="2">
        <v>1</v>
      </c>
      <c r="B218" s="2" t="s">
        <v>656</v>
      </c>
      <c r="C218" s="4" t="s">
        <v>349</v>
      </c>
      <c r="D218" s="4" t="s">
        <v>350</v>
      </c>
      <c r="E218" s="2">
        <v>2025</v>
      </c>
      <c r="F218" s="8" t="s">
        <v>40</v>
      </c>
      <c r="G218" s="2">
        <v>12</v>
      </c>
      <c r="H218" s="2" t="str">
        <f t="shared" si="9"/>
        <v>DEC</v>
      </c>
      <c r="I218" s="2" t="str">
        <f>LOOKUP(G218,{1,3,6,9,12},{"Winter","Spring","Summer","Autumn","Winter"})</f>
        <v>Winter</v>
      </c>
      <c r="K218" s="2">
        <f t="shared" si="10"/>
        <v>2020</v>
      </c>
      <c r="L218" s="2">
        <f>10*4</f>
        <v>40</v>
      </c>
      <c r="M218" s="2">
        <f t="shared" si="11"/>
        <v>40</v>
      </c>
      <c r="N218" s="8" t="s">
        <v>363</v>
      </c>
      <c r="O218" s="2" t="s">
        <v>399</v>
      </c>
      <c r="P218" s="2" t="s">
        <v>82</v>
      </c>
      <c r="Q218" s="8" t="s">
        <v>640</v>
      </c>
      <c r="R218" s="48">
        <v>46005</v>
      </c>
      <c r="S218" s="46" t="s">
        <v>657</v>
      </c>
      <c r="T218" s="5"/>
    </row>
    <row r="219" spans="1:20" ht="25" customHeight="1">
      <c r="A219" s="2">
        <v>2</v>
      </c>
      <c r="B219" s="2" t="s">
        <v>344</v>
      </c>
      <c r="C219" s="4" t="s">
        <v>342</v>
      </c>
      <c r="D219" s="4" t="s">
        <v>658</v>
      </c>
      <c r="E219" s="2">
        <v>2026</v>
      </c>
      <c r="F219" s="17" t="s">
        <v>54</v>
      </c>
      <c r="G219" s="2">
        <v>3</v>
      </c>
      <c r="H219" s="2" t="str">
        <f>UPPER(TEXT(DATE(2026, G219, 1), "mmm"))</f>
        <v>MAR</v>
      </c>
      <c r="I219" s="2" t="str">
        <f>LOOKUP(G219,{1,3,6,9,12},{"Winter","Spring","Summer","Autumn","Winter"})</f>
        <v>Spring</v>
      </c>
      <c r="K219" s="2">
        <f t="shared" si="10"/>
        <v>2020</v>
      </c>
      <c r="L219" s="2">
        <f>14*8</f>
        <v>112</v>
      </c>
      <c r="M219" s="2">
        <f t="shared" si="11"/>
        <v>224</v>
      </c>
      <c r="N219" s="8" t="s">
        <v>359</v>
      </c>
      <c r="O219" s="2" t="s">
        <v>399</v>
      </c>
      <c r="P219" s="2" t="s">
        <v>82</v>
      </c>
      <c r="Q219" s="8" t="s">
        <v>642</v>
      </c>
      <c r="R219" s="48">
        <v>46111</v>
      </c>
      <c r="S219" s="46" t="s">
        <v>625</v>
      </c>
      <c r="T219" s="5"/>
    </row>
    <row r="220" spans="1:20" ht="25" customHeight="1">
      <c r="A220" s="2">
        <v>2</v>
      </c>
      <c r="B220" s="2" t="s">
        <v>344</v>
      </c>
      <c r="C220" s="4" t="s">
        <v>659</v>
      </c>
      <c r="D220" s="4" t="s">
        <v>660</v>
      </c>
      <c r="E220" s="2">
        <v>2026</v>
      </c>
      <c r="F220" s="17" t="s">
        <v>55</v>
      </c>
      <c r="G220" s="2">
        <v>5</v>
      </c>
      <c r="H220" s="2" t="str">
        <f>UPPER(TEXT(DATE(2026, G220, 1), "mmm"))</f>
        <v>MAY</v>
      </c>
      <c r="I220" s="2" t="str">
        <f>LOOKUP(G220,{1,3,6,9,12},{"Winter","Spring","Summer","Autumn","Winter"})</f>
        <v>Spring</v>
      </c>
      <c r="K220" s="2">
        <f t="shared" si="10"/>
        <v>2020</v>
      </c>
      <c r="L220" s="2">
        <v>28</v>
      </c>
      <c r="M220" s="2">
        <f t="shared" si="11"/>
        <v>56</v>
      </c>
      <c r="N220" s="8" t="s">
        <v>363</v>
      </c>
      <c r="O220" s="2" t="s">
        <v>414</v>
      </c>
      <c r="P220" s="2" t="s">
        <v>82</v>
      </c>
      <c r="Q220" s="8" t="s">
        <v>640</v>
      </c>
      <c r="R220" s="48">
        <v>46162</v>
      </c>
      <c r="S220" s="46" t="s">
        <v>626</v>
      </c>
      <c r="T220" s="5"/>
    </row>
    <row r="221" spans="1:20" ht="25" customHeight="1">
      <c r="A221" s="2">
        <v>1</v>
      </c>
      <c r="B221" s="2" t="s">
        <v>333</v>
      </c>
      <c r="C221" s="4" t="s">
        <v>334</v>
      </c>
      <c r="D221" s="4" t="s">
        <v>661</v>
      </c>
      <c r="E221" s="2">
        <v>2026</v>
      </c>
      <c r="F221" s="17" t="s">
        <v>55</v>
      </c>
      <c r="G221" s="2">
        <v>5</v>
      </c>
      <c r="H221" s="2" t="str">
        <f t="shared" ref="H221:H225" si="12">UPPER(TEXT(DATE(2026, G221, 1), "mmm"))</f>
        <v>MAY</v>
      </c>
      <c r="I221" s="2" t="str">
        <f>LOOKUP(G221,{1,3,6,9,12},{"Winter","Spring","Summer","Autumn","Winter"})</f>
        <v>Spring</v>
      </c>
      <c r="K221" s="2">
        <f t="shared" si="10"/>
        <v>2020</v>
      </c>
      <c r="L221" s="2">
        <f>10*4</f>
        <v>40</v>
      </c>
      <c r="M221" s="2">
        <f t="shared" si="11"/>
        <v>40</v>
      </c>
      <c r="N221" s="8" t="s">
        <v>373</v>
      </c>
      <c r="O221" s="2" t="s">
        <v>82</v>
      </c>
      <c r="P221" s="2" t="s">
        <v>82</v>
      </c>
      <c r="Q221" s="8" t="s">
        <v>643</v>
      </c>
      <c r="R221" s="48">
        <v>46172</v>
      </c>
      <c r="S221" s="46" t="s">
        <v>627</v>
      </c>
      <c r="T221" s="5"/>
    </row>
    <row r="222" spans="1:20" ht="25" customHeight="1">
      <c r="A222" s="2">
        <v>1</v>
      </c>
      <c r="B222" s="2" t="s">
        <v>344</v>
      </c>
      <c r="C222" s="4" t="s">
        <v>342</v>
      </c>
      <c r="D222" s="45" t="s">
        <v>662</v>
      </c>
      <c r="E222" s="2">
        <v>2026</v>
      </c>
      <c r="F222" s="17" t="s">
        <v>56</v>
      </c>
      <c r="G222" s="2">
        <v>6</v>
      </c>
      <c r="H222" s="2" t="str">
        <f t="shared" si="12"/>
        <v>JUN</v>
      </c>
      <c r="I222" s="2" t="str">
        <f>LOOKUP(G222,{1,3,6,9,12},{"Winter","Spring","Summer","Autumn","Winter"})</f>
        <v>Summer</v>
      </c>
      <c r="K222" s="2">
        <f t="shared" si="10"/>
        <v>2020</v>
      </c>
      <c r="L222" s="2">
        <f>14*8</f>
        <v>112</v>
      </c>
      <c r="M222" s="2">
        <f t="shared" si="11"/>
        <v>112</v>
      </c>
      <c r="N222" s="25" t="s">
        <v>366</v>
      </c>
      <c r="O222" s="2" t="s">
        <v>82</v>
      </c>
      <c r="P222" s="2" t="s">
        <v>82</v>
      </c>
      <c r="Q222" s="25" t="s">
        <v>639</v>
      </c>
      <c r="R222" s="48">
        <v>46199</v>
      </c>
      <c r="S222" s="46" t="s">
        <v>628</v>
      </c>
      <c r="T222" s="5"/>
    </row>
    <row r="223" spans="1:20" ht="25" customHeight="1">
      <c r="A223" s="2">
        <v>1</v>
      </c>
      <c r="B223" s="2" t="s">
        <v>382</v>
      </c>
      <c r="C223" s="4" t="s">
        <v>383</v>
      </c>
      <c r="D223" s="4" t="s">
        <v>663</v>
      </c>
      <c r="E223" s="2">
        <v>2026</v>
      </c>
      <c r="F223" s="17" t="s">
        <v>28</v>
      </c>
      <c r="G223" s="2">
        <v>7</v>
      </c>
      <c r="H223" s="2" t="str">
        <f t="shared" si="12"/>
        <v>JUL</v>
      </c>
      <c r="I223" s="2" t="str">
        <f>LOOKUP(G223,{1,3,6,9,12},{"Winter","Spring","Summer","Autumn","Winter"})</f>
        <v>Summer</v>
      </c>
      <c r="K223" s="2">
        <f t="shared" si="10"/>
        <v>2020</v>
      </c>
      <c r="L223" s="2">
        <f>14*8</f>
        <v>112</v>
      </c>
      <c r="M223" s="2">
        <f t="shared" si="11"/>
        <v>112</v>
      </c>
      <c r="N223" s="8" t="s">
        <v>373</v>
      </c>
      <c r="O223" s="2" t="s">
        <v>399</v>
      </c>
      <c r="P223" s="2" t="s">
        <v>82</v>
      </c>
      <c r="Q223" s="8" t="s">
        <v>643</v>
      </c>
      <c r="R223" s="48">
        <v>46214</v>
      </c>
      <c r="S223" s="46" t="s">
        <v>629</v>
      </c>
      <c r="T223" s="5"/>
    </row>
    <row r="224" spans="1:20" ht="25" customHeight="1">
      <c r="A224" s="2">
        <v>9</v>
      </c>
      <c r="B224" s="2" t="s">
        <v>382</v>
      </c>
      <c r="C224" s="4" t="s">
        <v>383</v>
      </c>
      <c r="D224" s="4" t="s">
        <v>664</v>
      </c>
      <c r="E224" s="2">
        <v>2026</v>
      </c>
      <c r="F224" s="17" t="s">
        <v>19</v>
      </c>
      <c r="G224" s="2">
        <v>8</v>
      </c>
      <c r="H224" s="2" t="str">
        <f t="shared" si="12"/>
        <v>AUG</v>
      </c>
      <c r="I224" s="2" t="str">
        <f>LOOKUP(G224,{1,3,6,9,12},{"Winter","Spring","Summer","Autumn","Winter"})</f>
        <v>Summer</v>
      </c>
      <c r="K224" s="2">
        <f t="shared" si="10"/>
        <v>2020</v>
      </c>
      <c r="L224" s="2">
        <f>14*4</f>
        <v>56</v>
      </c>
      <c r="M224" s="2">
        <f t="shared" si="11"/>
        <v>504</v>
      </c>
      <c r="N224" s="8" t="s">
        <v>375</v>
      </c>
      <c r="O224" s="2" t="s">
        <v>82</v>
      </c>
      <c r="P224" s="2" t="s">
        <v>82</v>
      </c>
      <c r="Q224" s="8" t="s">
        <v>647</v>
      </c>
      <c r="R224" s="48">
        <v>46264</v>
      </c>
      <c r="S224" s="46" t="s">
        <v>630</v>
      </c>
      <c r="T224" s="5"/>
    </row>
    <row r="225" spans="1:20" ht="25" customHeight="1">
      <c r="A225" s="2">
        <v>1</v>
      </c>
      <c r="B225" s="8" t="s">
        <v>351</v>
      </c>
      <c r="C225" s="7" t="s">
        <v>39</v>
      </c>
      <c r="D225" s="7" t="s">
        <v>352</v>
      </c>
      <c r="E225" s="2">
        <v>2026</v>
      </c>
      <c r="F225" s="2" t="s">
        <v>19</v>
      </c>
      <c r="G225" s="2">
        <v>8</v>
      </c>
      <c r="H225" s="2" t="str">
        <f t="shared" si="12"/>
        <v>AUG</v>
      </c>
      <c r="I225" s="2" t="str">
        <f>LOOKUP(G225,{1,3,6,9,12},{"Winter","Spring","Summer","Autumn","Winter"})</f>
        <v>Summer</v>
      </c>
      <c r="K225" s="2">
        <f t="shared" si="10"/>
        <v>2020</v>
      </c>
      <c r="L225" s="2">
        <f>10*4</f>
        <v>40</v>
      </c>
      <c r="M225" s="2">
        <f t="shared" si="11"/>
        <v>40</v>
      </c>
      <c r="N225" s="8" t="s">
        <v>361</v>
      </c>
      <c r="O225" s="2" t="s">
        <v>82</v>
      </c>
      <c r="P225" s="2" t="s">
        <v>82</v>
      </c>
      <c r="Q225" s="8" t="s">
        <v>638</v>
      </c>
      <c r="R225" s="48">
        <v>46254</v>
      </c>
      <c r="S225" s="46" t="s">
        <v>631</v>
      </c>
      <c r="T225" s="5"/>
    </row>
    <row r="226" spans="1:20" ht="25" customHeight="1">
      <c r="A226" s="2">
        <v>1</v>
      </c>
      <c r="B226" s="2" t="s">
        <v>351</v>
      </c>
      <c r="C226" s="4" t="s">
        <v>633</v>
      </c>
      <c r="D226" s="4" t="s">
        <v>665</v>
      </c>
      <c r="E226" s="2">
        <v>2026</v>
      </c>
      <c r="F226" s="17">
        <v>9</v>
      </c>
      <c r="G226" s="2">
        <v>9</v>
      </c>
      <c r="H226" s="2" t="s">
        <v>634</v>
      </c>
      <c r="I226" s="2" t="str">
        <f>LOOKUP(G226,{1,3,6,9,12},{"Winter","Spring","Summer","Autumn","Winter"})</f>
        <v>Autumn</v>
      </c>
      <c r="K226" s="2">
        <f t="shared" si="10"/>
        <v>2020</v>
      </c>
      <c r="L226" s="2">
        <v>56</v>
      </c>
      <c r="M226" s="2">
        <f t="shared" si="11"/>
        <v>56</v>
      </c>
      <c r="N226" s="8" t="s">
        <v>373</v>
      </c>
      <c r="O226" s="2" t="s">
        <v>82</v>
      </c>
      <c r="P226" s="2" t="s">
        <v>82</v>
      </c>
      <c r="Q226" s="8" t="s">
        <v>643</v>
      </c>
      <c r="R226" s="48">
        <v>46272</v>
      </c>
      <c r="S226" s="46" t="s">
        <v>632</v>
      </c>
      <c r="T226" s="5"/>
    </row>
  </sheetData>
  <phoneticPr fontId="2" type="noConversion"/>
  <printOptions horizontalCentered="1" gridLines="1"/>
  <pageMargins left="0" right="0" top="0.5" bottom="0.5" header="0.3" footer="0.3"/>
  <pageSetup paperSize="11" scale="50" orientation="portrait" horizontalDpi="0" verticalDpi="0"/>
  <headerFooter>
    <oddFooter>&amp;R&amp;"Helvetica,Regular"&amp;K000000&amp;P / &amp;N - &amp;A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48DE-F19C-314A-A285-431E69BBCF04}">
  <dimension ref="A1:W170"/>
  <sheetViews>
    <sheetView zoomScaleNormal="100" zoomScaleSheetLayoutView="100" workbookViewId="0"/>
  </sheetViews>
  <sheetFormatPr baseColWidth="10" defaultRowHeight="25" customHeight="1"/>
  <cols>
    <col min="1" max="1" width="18.83203125" style="1" bestFit="1" customWidth="1"/>
    <col min="2" max="3" width="7.83203125" style="1" bestFit="1" customWidth="1"/>
    <col min="4" max="4" width="5.83203125" style="1" customWidth="1"/>
    <col min="5" max="5" width="14.6640625" style="1" bestFit="1" customWidth="1"/>
    <col min="6" max="6" width="6.33203125" style="1" bestFit="1" customWidth="1"/>
    <col min="7" max="7" width="5.83203125" style="1" customWidth="1"/>
    <col min="8" max="8" width="12.33203125" style="1" bestFit="1" customWidth="1"/>
    <col min="9" max="9" width="6.1640625" style="1" bestFit="1" customWidth="1"/>
    <col min="10" max="10" width="3.83203125" style="18" customWidth="1"/>
    <col min="11" max="11" width="12.33203125" style="1" bestFit="1" customWidth="1"/>
    <col min="12" max="12" width="6.1640625" style="18" bestFit="1" customWidth="1"/>
    <col min="13" max="13" width="3.83203125" style="1" customWidth="1"/>
    <col min="14" max="14" width="12.33203125" style="1" bestFit="1" customWidth="1"/>
    <col min="15" max="15" width="8.83203125" style="1" bestFit="1" customWidth="1"/>
    <col min="16" max="21" width="3.1640625" style="1" bestFit="1" customWidth="1"/>
    <col min="22" max="22" width="4.33203125" style="1" bestFit="1" customWidth="1"/>
    <col min="23" max="23" width="12.33203125" style="1" bestFit="1" customWidth="1"/>
    <col min="24" max="16384" width="10.83203125" style="1"/>
  </cols>
  <sheetData>
    <row r="1" spans="1:23" ht="25" customHeight="1">
      <c r="A1" s="27"/>
      <c r="B1" s="28" t="s">
        <v>58</v>
      </c>
      <c r="C1" s="27"/>
      <c r="E1" s="34" t="s">
        <v>43</v>
      </c>
      <c r="F1" s="35"/>
      <c r="G1"/>
      <c r="H1" s="9" t="s">
        <v>51</v>
      </c>
      <c r="I1" s="13"/>
      <c r="K1" s="9" t="s">
        <v>379</v>
      </c>
      <c r="L1" s="19"/>
      <c r="M1"/>
      <c r="N1" s="6" t="s">
        <v>381</v>
      </c>
      <c r="O1" s="1" t="s">
        <v>380</v>
      </c>
      <c r="P1"/>
      <c r="Q1"/>
      <c r="R1"/>
      <c r="S1"/>
      <c r="T1"/>
      <c r="U1"/>
      <c r="V1"/>
      <c r="W1"/>
    </row>
    <row r="2" spans="1:23" ht="25" customHeight="1">
      <c r="A2" s="28" t="s">
        <v>31</v>
      </c>
      <c r="B2" s="32" t="s">
        <v>30</v>
      </c>
      <c r="C2" s="33" t="s">
        <v>59</v>
      </c>
      <c r="E2" s="36" t="s">
        <v>42</v>
      </c>
      <c r="F2" s="37" t="s">
        <v>41</v>
      </c>
      <c r="G2"/>
      <c r="H2" s="9" t="s">
        <v>45</v>
      </c>
      <c r="I2" s="13" t="s">
        <v>41</v>
      </c>
      <c r="K2" s="9" t="s">
        <v>60</v>
      </c>
      <c r="L2" s="13" t="s">
        <v>41</v>
      </c>
      <c r="M2"/>
      <c r="N2" s="42" t="s">
        <v>364</v>
      </c>
      <c r="O2" s="64">
        <v>17</v>
      </c>
      <c r="P2"/>
      <c r="Q2"/>
      <c r="R2"/>
      <c r="S2"/>
      <c r="T2"/>
      <c r="U2"/>
      <c r="V2"/>
      <c r="W2"/>
    </row>
    <row r="3" spans="1:23" ht="25" customHeight="1">
      <c r="A3" s="29">
        <v>1979</v>
      </c>
      <c r="B3" s="57">
        <v>4</v>
      </c>
      <c r="C3" s="58">
        <v>160</v>
      </c>
      <c r="E3" s="38">
        <v>1979</v>
      </c>
      <c r="F3" s="61">
        <v>4</v>
      </c>
      <c r="G3"/>
      <c r="H3" s="10" t="s">
        <v>49</v>
      </c>
      <c r="I3" s="51">
        <v>125</v>
      </c>
      <c r="K3" s="10" t="s">
        <v>61</v>
      </c>
      <c r="L3" s="19">
        <v>40</v>
      </c>
      <c r="M3"/>
      <c r="N3" s="43" t="s">
        <v>370</v>
      </c>
      <c r="O3" s="65">
        <v>38</v>
      </c>
      <c r="P3"/>
      <c r="Q3"/>
      <c r="R3"/>
      <c r="S3"/>
      <c r="T3"/>
      <c r="U3"/>
      <c r="V3"/>
      <c r="W3"/>
    </row>
    <row r="4" spans="1:23" ht="25" customHeight="1">
      <c r="A4" s="30">
        <v>1980</v>
      </c>
      <c r="B4" s="59">
        <v>2</v>
      </c>
      <c r="C4" s="55">
        <v>80</v>
      </c>
      <c r="E4" s="39">
        <v>1980</v>
      </c>
      <c r="F4" s="62">
        <v>2</v>
      </c>
      <c r="G4"/>
      <c r="H4" s="11" t="s">
        <v>47</v>
      </c>
      <c r="I4" s="52">
        <v>61</v>
      </c>
      <c r="K4" s="11" t="s">
        <v>67</v>
      </c>
      <c r="L4" s="20">
        <v>74</v>
      </c>
      <c r="M4"/>
      <c r="N4" s="43" t="s">
        <v>354</v>
      </c>
      <c r="O4" s="65">
        <v>13</v>
      </c>
      <c r="P4"/>
      <c r="Q4"/>
      <c r="R4"/>
      <c r="S4"/>
      <c r="T4"/>
      <c r="U4"/>
      <c r="V4"/>
      <c r="W4"/>
    </row>
    <row r="5" spans="1:23" ht="25" customHeight="1">
      <c r="A5" s="30">
        <v>1982</v>
      </c>
      <c r="B5" s="59">
        <v>7</v>
      </c>
      <c r="C5" s="55">
        <v>360</v>
      </c>
      <c r="E5" s="39">
        <v>1982</v>
      </c>
      <c r="F5" s="62">
        <v>7</v>
      </c>
      <c r="G5"/>
      <c r="H5" s="11" t="s">
        <v>48</v>
      </c>
      <c r="I5" s="52">
        <v>62</v>
      </c>
      <c r="K5" s="11" t="s">
        <v>68</v>
      </c>
      <c r="L5" s="20">
        <v>107</v>
      </c>
      <c r="M5"/>
      <c r="N5" s="43" t="s">
        <v>362</v>
      </c>
      <c r="O5" s="65">
        <v>68</v>
      </c>
      <c r="P5"/>
      <c r="Q5"/>
      <c r="R5"/>
      <c r="S5"/>
      <c r="T5"/>
      <c r="U5"/>
      <c r="V5"/>
      <c r="W5"/>
    </row>
    <row r="6" spans="1:23" ht="25" customHeight="1">
      <c r="A6" s="30">
        <v>1983</v>
      </c>
      <c r="B6" s="59">
        <v>5</v>
      </c>
      <c r="C6" s="55">
        <v>261</v>
      </c>
      <c r="E6" s="39">
        <v>1983</v>
      </c>
      <c r="F6" s="62">
        <v>5</v>
      </c>
      <c r="G6"/>
      <c r="H6" s="11" t="s">
        <v>46</v>
      </c>
      <c r="I6" s="52">
        <v>110</v>
      </c>
      <c r="K6" s="11" t="s">
        <v>64</v>
      </c>
      <c r="L6" s="20">
        <v>35</v>
      </c>
      <c r="M6"/>
      <c r="N6" s="43" t="s">
        <v>358</v>
      </c>
      <c r="O6" s="65">
        <v>13</v>
      </c>
      <c r="P6"/>
      <c r="Q6"/>
      <c r="R6"/>
      <c r="S6"/>
      <c r="T6"/>
      <c r="U6"/>
      <c r="V6"/>
      <c r="W6"/>
    </row>
    <row r="7" spans="1:23" ht="25" customHeight="1">
      <c r="A7" s="30">
        <v>1984</v>
      </c>
      <c r="B7" s="59">
        <v>5</v>
      </c>
      <c r="C7" s="55">
        <v>349</v>
      </c>
      <c r="E7" s="39">
        <v>1984</v>
      </c>
      <c r="F7" s="62">
        <v>5</v>
      </c>
      <c r="G7"/>
      <c r="H7" s="12" t="s">
        <v>29</v>
      </c>
      <c r="I7" s="53">
        <v>358</v>
      </c>
      <c r="K7" s="11" t="s">
        <v>65</v>
      </c>
      <c r="L7" s="20">
        <v>49</v>
      </c>
      <c r="M7"/>
      <c r="N7" s="43" t="s">
        <v>356</v>
      </c>
      <c r="O7" s="65">
        <v>7</v>
      </c>
      <c r="P7"/>
      <c r="Q7"/>
      <c r="R7"/>
      <c r="S7"/>
      <c r="T7"/>
      <c r="U7"/>
      <c r="V7"/>
      <c r="W7"/>
    </row>
    <row r="8" spans="1:23" ht="25" customHeight="1">
      <c r="A8" s="30">
        <v>1985</v>
      </c>
      <c r="B8" s="59">
        <v>9</v>
      </c>
      <c r="C8" s="55">
        <v>344</v>
      </c>
      <c r="E8" s="39">
        <v>1985</v>
      </c>
      <c r="F8" s="62">
        <v>9</v>
      </c>
      <c r="G8"/>
      <c r="K8" s="11" t="s">
        <v>66</v>
      </c>
      <c r="L8" s="20">
        <v>43</v>
      </c>
      <c r="M8"/>
      <c r="N8" s="43" t="s">
        <v>366</v>
      </c>
      <c r="O8" s="65">
        <v>45</v>
      </c>
      <c r="P8"/>
      <c r="Q8"/>
      <c r="R8"/>
      <c r="S8"/>
      <c r="T8"/>
      <c r="U8"/>
      <c r="V8"/>
      <c r="W8"/>
    </row>
    <row r="9" spans="1:23" ht="25" customHeight="1">
      <c r="A9" s="30">
        <v>1986</v>
      </c>
      <c r="B9" s="59">
        <v>4</v>
      </c>
      <c r="C9" s="55">
        <v>176</v>
      </c>
      <c r="E9" s="39">
        <v>1986</v>
      </c>
      <c r="F9" s="62">
        <v>4</v>
      </c>
      <c r="G9"/>
      <c r="H9" s="9" t="s">
        <v>53</v>
      </c>
      <c r="I9" s="13"/>
      <c r="K9" s="11" t="s">
        <v>378</v>
      </c>
      <c r="L9" s="20">
        <v>9</v>
      </c>
      <c r="M9"/>
      <c r="N9" s="43" t="s">
        <v>360</v>
      </c>
      <c r="O9" s="65">
        <v>32</v>
      </c>
      <c r="P9"/>
      <c r="Q9"/>
      <c r="R9"/>
      <c r="S9"/>
      <c r="T9"/>
      <c r="U9"/>
      <c r="V9"/>
      <c r="W9"/>
    </row>
    <row r="10" spans="1:23" ht="25" customHeight="1">
      <c r="A10" s="30">
        <v>1987</v>
      </c>
      <c r="B10" s="59">
        <v>2</v>
      </c>
      <c r="C10" s="55">
        <v>80</v>
      </c>
      <c r="E10" s="39">
        <v>1987</v>
      </c>
      <c r="F10" s="62">
        <v>2</v>
      </c>
      <c r="G10"/>
      <c r="H10" s="9" t="s">
        <v>52</v>
      </c>
      <c r="I10" s="13" t="s">
        <v>41</v>
      </c>
      <c r="K10" s="11" t="s">
        <v>62</v>
      </c>
      <c r="L10" s="20">
        <v>1</v>
      </c>
      <c r="M10"/>
      <c r="N10" s="43" t="s">
        <v>376</v>
      </c>
      <c r="O10" s="65">
        <v>42</v>
      </c>
      <c r="P10"/>
      <c r="Q10"/>
      <c r="R10"/>
      <c r="S10"/>
      <c r="T10"/>
      <c r="U10"/>
      <c r="V10"/>
      <c r="W10"/>
    </row>
    <row r="11" spans="1:23" ht="25" customHeight="1">
      <c r="A11" s="30">
        <v>1988</v>
      </c>
      <c r="B11" s="59">
        <v>1</v>
      </c>
      <c r="C11" s="55">
        <v>40</v>
      </c>
      <c r="E11" s="39">
        <v>1988</v>
      </c>
      <c r="F11" s="62">
        <v>1</v>
      </c>
      <c r="G11"/>
      <c r="H11" s="10" t="s">
        <v>6</v>
      </c>
      <c r="I11" s="51">
        <v>28</v>
      </c>
      <c r="K11" s="12" t="s">
        <v>29</v>
      </c>
      <c r="L11" s="21">
        <v>358</v>
      </c>
      <c r="M11"/>
      <c r="N11" s="43" t="s">
        <v>368</v>
      </c>
      <c r="O11" s="65">
        <v>45</v>
      </c>
      <c r="P11"/>
      <c r="Q11"/>
      <c r="R11"/>
      <c r="S11"/>
      <c r="T11"/>
      <c r="U11"/>
      <c r="V11"/>
      <c r="W11"/>
    </row>
    <row r="12" spans="1:23" ht="25" customHeight="1">
      <c r="A12" s="30">
        <v>1989</v>
      </c>
      <c r="B12" s="59">
        <v>2</v>
      </c>
      <c r="C12" s="55">
        <v>175</v>
      </c>
      <c r="E12" s="39">
        <v>1989</v>
      </c>
      <c r="F12" s="62">
        <v>2</v>
      </c>
      <c r="G12"/>
      <c r="H12" s="11" t="s">
        <v>4</v>
      </c>
      <c r="I12" s="52">
        <v>64</v>
      </c>
      <c r="N12" s="43" t="s">
        <v>374</v>
      </c>
      <c r="O12" s="65">
        <v>20</v>
      </c>
      <c r="P12"/>
      <c r="Q12"/>
      <c r="R12"/>
      <c r="S12"/>
      <c r="T12"/>
      <c r="U12"/>
      <c r="V12"/>
      <c r="W12"/>
    </row>
    <row r="13" spans="1:23" ht="25" customHeight="1">
      <c r="A13" s="30">
        <v>1992</v>
      </c>
      <c r="B13" s="59">
        <v>1</v>
      </c>
      <c r="C13" s="55">
        <v>40</v>
      </c>
      <c r="E13" s="39">
        <v>1992</v>
      </c>
      <c r="F13" s="62">
        <v>1</v>
      </c>
      <c r="G13"/>
      <c r="H13" s="11" t="s">
        <v>10</v>
      </c>
      <c r="I13" s="52">
        <v>37</v>
      </c>
      <c r="K13" s="9" t="s">
        <v>63</v>
      </c>
      <c r="L13" s="19"/>
      <c r="M13"/>
      <c r="N13" s="44" t="s">
        <v>372</v>
      </c>
      <c r="O13" s="66">
        <v>18</v>
      </c>
      <c r="P13"/>
      <c r="Q13"/>
      <c r="R13"/>
      <c r="S13"/>
      <c r="T13"/>
      <c r="U13"/>
      <c r="V13"/>
      <c r="W13"/>
    </row>
    <row r="14" spans="1:23" ht="25" customHeight="1">
      <c r="A14" s="30">
        <v>1993</v>
      </c>
      <c r="B14" s="59">
        <v>2</v>
      </c>
      <c r="C14" s="55">
        <v>80</v>
      </c>
      <c r="E14" s="39">
        <v>1993</v>
      </c>
      <c r="F14" s="62">
        <v>2</v>
      </c>
      <c r="G14"/>
      <c r="H14" s="11" t="s">
        <v>0</v>
      </c>
      <c r="I14" s="52">
        <v>11</v>
      </c>
      <c r="K14" s="9" t="s">
        <v>60</v>
      </c>
      <c r="L14" s="13" t="s">
        <v>41</v>
      </c>
      <c r="M14"/>
      <c r="N14" s="1" t="s">
        <v>29</v>
      </c>
      <c r="O14" s="54">
        <v>358</v>
      </c>
      <c r="P14"/>
      <c r="Q14"/>
      <c r="R14"/>
      <c r="S14"/>
      <c r="T14"/>
      <c r="U14"/>
      <c r="V14"/>
      <c r="W14"/>
    </row>
    <row r="15" spans="1:23" ht="25" customHeight="1">
      <c r="A15" s="30">
        <v>1994</v>
      </c>
      <c r="B15" s="59">
        <v>8</v>
      </c>
      <c r="C15" s="55">
        <v>340</v>
      </c>
      <c r="E15" s="39">
        <v>1994</v>
      </c>
      <c r="F15" s="62">
        <v>8</v>
      </c>
      <c r="G15"/>
      <c r="H15" s="11" t="s">
        <v>5</v>
      </c>
      <c r="I15" s="52">
        <v>13</v>
      </c>
      <c r="K15" s="10" t="s">
        <v>61</v>
      </c>
      <c r="L15" s="19">
        <v>3566</v>
      </c>
      <c r="M15"/>
      <c r="N15"/>
      <c r="O15"/>
      <c r="P15"/>
      <c r="Q15"/>
      <c r="R15"/>
      <c r="S15"/>
      <c r="T15"/>
      <c r="U15"/>
      <c r="V15"/>
      <c r="W15"/>
    </row>
    <row r="16" spans="1:23" ht="25" customHeight="1">
      <c r="A16" s="30">
        <v>1995</v>
      </c>
      <c r="B16" s="59">
        <v>30</v>
      </c>
      <c r="C16" s="55">
        <v>1432</v>
      </c>
      <c r="E16" s="39">
        <v>1995</v>
      </c>
      <c r="F16" s="62">
        <v>30</v>
      </c>
      <c r="G16"/>
      <c r="H16" s="11" t="s">
        <v>8</v>
      </c>
      <c r="I16" s="52">
        <v>15</v>
      </c>
      <c r="K16" s="11" t="s">
        <v>67</v>
      </c>
      <c r="L16" s="20">
        <v>3440</v>
      </c>
      <c r="M16"/>
      <c r="P16"/>
      <c r="Q16"/>
      <c r="R16"/>
    </row>
    <row r="17" spans="1:18" ht="25" customHeight="1">
      <c r="A17" s="30">
        <v>1996</v>
      </c>
      <c r="B17" s="59">
        <v>2</v>
      </c>
      <c r="C17" s="55">
        <v>100</v>
      </c>
      <c r="E17" s="39">
        <v>1996</v>
      </c>
      <c r="F17" s="62">
        <v>2</v>
      </c>
      <c r="G17"/>
      <c r="H17" s="11" t="s">
        <v>11</v>
      </c>
      <c r="I17" s="52">
        <v>14</v>
      </c>
      <c r="K17" s="11" t="s">
        <v>68</v>
      </c>
      <c r="L17" s="20">
        <v>7096</v>
      </c>
      <c r="M17"/>
      <c r="P17"/>
      <c r="Q17"/>
      <c r="R17"/>
    </row>
    <row r="18" spans="1:18" ht="25" customHeight="1">
      <c r="A18" s="30">
        <v>1997</v>
      </c>
      <c r="B18" s="59">
        <v>1</v>
      </c>
      <c r="C18" s="55">
        <v>93</v>
      </c>
      <c r="E18" s="39">
        <v>1997</v>
      </c>
      <c r="F18" s="62">
        <v>1</v>
      </c>
      <c r="G18"/>
      <c r="H18" s="11" t="s">
        <v>2</v>
      </c>
      <c r="I18" s="52">
        <v>33</v>
      </c>
      <c r="K18" s="11" t="s">
        <v>64</v>
      </c>
      <c r="L18" s="20">
        <v>1020</v>
      </c>
      <c r="M18"/>
      <c r="P18"/>
      <c r="Q18"/>
      <c r="R18"/>
    </row>
    <row r="19" spans="1:18" ht="25" customHeight="1">
      <c r="A19" s="30">
        <v>1998</v>
      </c>
      <c r="B19" s="59">
        <v>1</v>
      </c>
      <c r="C19" s="55">
        <v>95</v>
      </c>
      <c r="E19" s="39">
        <v>1998</v>
      </c>
      <c r="F19" s="62">
        <v>1</v>
      </c>
      <c r="G19"/>
      <c r="H19" s="11" t="s">
        <v>1</v>
      </c>
      <c r="I19" s="52">
        <v>53</v>
      </c>
      <c r="K19" s="11" t="s">
        <v>65</v>
      </c>
      <c r="L19" s="20">
        <v>2919</v>
      </c>
      <c r="M19"/>
      <c r="P19"/>
      <c r="Q19"/>
      <c r="R19"/>
    </row>
    <row r="20" spans="1:18" ht="25" customHeight="1">
      <c r="A20" s="30">
        <v>1999</v>
      </c>
      <c r="B20" s="59">
        <v>2</v>
      </c>
      <c r="C20" s="55">
        <v>232</v>
      </c>
      <c r="E20" s="39">
        <v>1999</v>
      </c>
      <c r="F20" s="62">
        <v>2</v>
      </c>
      <c r="G20"/>
      <c r="H20" s="11" t="s">
        <v>3</v>
      </c>
      <c r="I20" s="52">
        <v>25</v>
      </c>
      <c r="K20" s="11" t="s">
        <v>66</v>
      </c>
      <c r="L20" s="20">
        <v>4339</v>
      </c>
      <c r="M20"/>
      <c r="P20"/>
      <c r="Q20"/>
      <c r="R20"/>
    </row>
    <row r="21" spans="1:18" ht="25" customHeight="1">
      <c r="A21" s="30">
        <v>2002</v>
      </c>
      <c r="B21" s="59">
        <v>1</v>
      </c>
      <c r="C21" s="55">
        <v>92</v>
      </c>
      <c r="E21" s="39">
        <v>2002</v>
      </c>
      <c r="F21" s="62">
        <v>1</v>
      </c>
      <c r="G21"/>
      <c r="H21" s="11" t="s">
        <v>7</v>
      </c>
      <c r="I21" s="52">
        <v>32</v>
      </c>
      <c r="K21" s="11" t="s">
        <v>378</v>
      </c>
      <c r="L21" s="20">
        <v>623</v>
      </c>
      <c r="M21"/>
      <c r="N21" s="26" t="s">
        <v>381</v>
      </c>
      <c r="O21" t="s">
        <v>59</v>
      </c>
      <c r="P21"/>
      <c r="Q21"/>
      <c r="R21"/>
    </row>
    <row r="22" spans="1:18" ht="25" customHeight="1">
      <c r="A22" s="30">
        <v>2003</v>
      </c>
      <c r="B22" s="59">
        <v>2</v>
      </c>
      <c r="C22" s="55">
        <v>160</v>
      </c>
      <c r="E22" s="39">
        <v>2003</v>
      </c>
      <c r="F22" s="62">
        <v>2</v>
      </c>
      <c r="G22"/>
      <c r="H22" s="11" t="s">
        <v>9</v>
      </c>
      <c r="I22" s="52">
        <v>33</v>
      </c>
      <c r="K22" s="11" t="s">
        <v>62</v>
      </c>
      <c r="L22" s="20">
        <v>48</v>
      </c>
      <c r="M22"/>
      <c r="N22" s="1" t="s">
        <v>364</v>
      </c>
      <c r="O22" s="18">
        <v>1154</v>
      </c>
      <c r="P22"/>
      <c r="Q22"/>
      <c r="R22"/>
    </row>
    <row r="23" spans="1:18" ht="25" customHeight="1">
      <c r="A23" s="30">
        <v>2006</v>
      </c>
      <c r="B23" s="59">
        <v>8</v>
      </c>
      <c r="C23" s="55">
        <v>463</v>
      </c>
      <c r="E23" s="39">
        <v>2006</v>
      </c>
      <c r="F23" s="62">
        <v>8</v>
      </c>
      <c r="G23"/>
      <c r="H23" s="12" t="s">
        <v>29</v>
      </c>
      <c r="I23" s="53">
        <v>358</v>
      </c>
      <c r="K23" s="12" t="s">
        <v>29</v>
      </c>
      <c r="L23" s="21">
        <v>23051</v>
      </c>
      <c r="M23"/>
      <c r="N23" s="1" t="s">
        <v>370</v>
      </c>
      <c r="O23" s="18">
        <v>2186</v>
      </c>
      <c r="P23"/>
      <c r="Q23"/>
      <c r="R23"/>
    </row>
    <row r="24" spans="1:18" ht="25" customHeight="1">
      <c r="A24" s="30">
        <v>2007</v>
      </c>
      <c r="B24" s="59">
        <v>4</v>
      </c>
      <c r="C24" s="55">
        <v>544</v>
      </c>
      <c r="E24" s="39">
        <v>2007</v>
      </c>
      <c r="F24" s="62">
        <v>4</v>
      </c>
      <c r="G24"/>
      <c r="L24" s="1"/>
      <c r="M24"/>
      <c r="N24" s="1" t="s">
        <v>354</v>
      </c>
      <c r="O24" s="18">
        <v>600</v>
      </c>
      <c r="P24"/>
      <c r="Q24"/>
      <c r="R24"/>
    </row>
    <row r="25" spans="1:18" ht="25" customHeight="1">
      <c r="A25" s="30">
        <v>2008</v>
      </c>
      <c r="B25" s="59">
        <v>5</v>
      </c>
      <c r="C25" s="55">
        <v>340</v>
      </c>
      <c r="E25" s="39">
        <v>2008</v>
      </c>
      <c r="F25" s="62">
        <v>5</v>
      </c>
      <c r="G25"/>
      <c r="L25" s="1"/>
      <c r="M25"/>
      <c r="N25" s="1" t="s">
        <v>362</v>
      </c>
      <c r="O25" s="18">
        <v>4245</v>
      </c>
      <c r="P25"/>
      <c r="Q25"/>
      <c r="R25"/>
    </row>
    <row r="26" spans="1:18" ht="25" customHeight="1">
      <c r="A26" s="30">
        <v>2009</v>
      </c>
      <c r="B26" s="59">
        <v>7</v>
      </c>
      <c r="C26" s="55">
        <v>480</v>
      </c>
      <c r="E26" s="39">
        <v>2009</v>
      </c>
      <c r="F26" s="62">
        <v>7</v>
      </c>
      <c r="G26"/>
      <c r="H26" s="9" t="s">
        <v>50</v>
      </c>
      <c r="I26" s="13"/>
      <c r="K26" s="6" t="s">
        <v>384</v>
      </c>
      <c r="L26" s="1" t="s">
        <v>380</v>
      </c>
      <c r="M26"/>
      <c r="N26" s="1" t="s">
        <v>358</v>
      </c>
      <c r="O26" s="18">
        <v>960</v>
      </c>
      <c r="P26"/>
      <c r="Q26"/>
      <c r="R26"/>
    </row>
    <row r="27" spans="1:18" ht="25" customHeight="1">
      <c r="A27" s="30">
        <v>2010</v>
      </c>
      <c r="B27" s="59">
        <v>30</v>
      </c>
      <c r="C27" s="55">
        <v>1346</v>
      </c>
      <c r="E27" s="39">
        <v>2010</v>
      </c>
      <c r="F27" s="62">
        <v>30</v>
      </c>
      <c r="G27"/>
      <c r="H27" s="9" t="s">
        <v>44</v>
      </c>
      <c r="I27" s="13" t="s">
        <v>41</v>
      </c>
      <c r="K27" s="1" t="s">
        <v>71</v>
      </c>
      <c r="L27" s="54">
        <v>12</v>
      </c>
      <c r="M27"/>
      <c r="N27" s="1" t="s">
        <v>356</v>
      </c>
      <c r="O27" s="18">
        <v>257</v>
      </c>
      <c r="P27"/>
      <c r="Q27"/>
      <c r="R27"/>
    </row>
    <row r="28" spans="1:18" ht="25" customHeight="1">
      <c r="A28" s="30">
        <v>2011</v>
      </c>
      <c r="B28" s="59">
        <v>16</v>
      </c>
      <c r="C28" s="55">
        <v>1019</v>
      </c>
      <c r="E28" s="39">
        <v>2011</v>
      </c>
      <c r="F28" s="62">
        <v>16</v>
      </c>
      <c r="G28"/>
      <c r="H28" s="10">
        <v>1970</v>
      </c>
      <c r="I28" s="51">
        <v>4</v>
      </c>
      <c r="K28" s="1" t="s">
        <v>73</v>
      </c>
      <c r="L28" s="54">
        <v>64</v>
      </c>
      <c r="M28"/>
      <c r="N28" s="1" t="s">
        <v>366</v>
      </c>
      <c r="O28" s="18">
        <v>2348</v>
      </c>
      <c r="P28"/>
      <c r="Q28"/>
      <c r="R28"/>
    </row>
    <row r="29" spans="1:18" ht="25" customHeight="1">
      <c r="A29" s="30">
        <v>2012</v>
      </c>
      <c r="B29" s="59">
        <v>7</v>
      </c>
      <c r="C29" s="55">
        <v>616</v>
      </c>
      <c r="E29" s="39">
        <v>2012</v>
      </c>
      <c r="F29" s="62">
        <v>7</v>
      </c>
      <c r="G29"/>
      <c r="H29" s="11">
        <v>1980</v>
      </c>
      <c r="I29" s="52">
        <v>37</v>
      </c>
      <c r="K29" s="1" t="s">
        <v>75</v>
      </c>
      <c r="L29" s="54">
        <v>9</v>
      </c>
      <c r="M29"/>
      <c r="N29" s="1" t="s">
        <v>360</v>
      </c>
      <c r="O29" s="18">
        <v>2241</v>
      </c>
      <c r="P29"/>
      <c r="Q29"/>
      <c r="R29"/>
    </row>
    <row r="30" spans="1:18" ht="25" customHeight="1">
      <c r="A30" s="30">
        <v>2013</v>
      </c>
      <c r="B30" s="59">
        <v>1</v>
      </c>
      <c r="C30" s="55">
        <v>56</v>
      </c>
      <c r="E30" s="39">
        <v>2013</v>
      </c>
      <c r="F30" s="62">
        <v>1</v>
      </c>
      <c r="G30"/>
      <c r="H30" s="11">
        <v>1990</v>
      </c>
      <c r="I30" s="52">
        <v>47</v>
      </c>
      <c r="K30" s="1" t="s">
        <v>77</v>
      </c>
      <c r="L30" s="54">
        <v>10</v>
      </c>
      <c r="M30"/>
      <c r="N30" s="1" t="s">
        <v>376</v>
      </c>
      <c r="O30" s="18">
        <v>2262</v>
      </c>
      <c r="P30"/>
      <c r="Q30"/>
      <c r="R30"/>
    </row>
    <row r="31" spans="1:18" ht="25" customHeight="1">
      <c r="A31" s="30">
        <v>2014</v>
      </c>
      <c r="B31" s="59">
        <v>12</v>
      </c>
      <c r="C31" s="55">
        <v>801</v>
      </c>
      <c r="E31" s="39">
        <v>2014</v>
      </c>
      <c r="F31" s="62">
        <v>12</v>
      </c>
      <c r="G31"/>
      <c r="H31" s="11">
        <v>2000</v>
      </c>
      <c r="I31" s="52">
        <v>27</v>
      </c>
      <c r="K31" s="1" t="s">
        <v>79</v>
      </c>
      <c r="L31" s="54">
        <v>63</v>
      </c>
      <c r="M31"/>
      <c r="N31" s="1" t="s">
        <v>368</v>
      </c>
      <c r="O31" s="18">
        <v>4212</v>
      </c>
      <c r="P31"/>
      <c r="Q31"/>
      <c r="R31"/>
    </row>
    <row r="32" spans="1:18" ht="25" customHeight="1">
      <c r="A32" s="30">
        <v>2015</v>
      </c>
      <c r="B32" s="59">
        <v>3</v>
      </c>
      <c r="C32" s="55">
        <v>176</v>
      </c>
      <c r="E32" s="39">
        <v>2015</v>
      </c>
      <c r="F32" s="62">
        <v>3</v>
      </c>
      <c r="G32"/>
      <c r="H32" s="11">
        <v>2010</v>
      </c>
      <c r="I32" s="52">
        <v>84</v>
      </c>
      <c r="K32" s="1" t="s">
        <v>81</v>
      </c>
      <c r="L32" s="54">
        <v>44</v>
      </c>
      <c r="M32"/>
      <c r="N32" s="1" t="s">
        <v>374</v>
      </c>
      <c r="O32" s="18">
        <v>1072</v>
      </c>
      <c r="P32"/>
      <c r="Q32"/>
      <c r="R32"/>
    </row>
    <row r="33" spans="1:18" ht="25" customHeight="1">
      <c r="A33" s="30">
        <v>2016</v>
      </c>
      <c r="B33" s="59">
        <v>5</v>
      </c>
      <c r="C33" s="55">
        <v>441</v>
      </c>
      <c r="E33" s="39">
        <v>2016</v>
      </c>
      <c r="F33" s="62">
        <v>5</v>
      </c>
      <c r="G33"/>
      <c r="H33" s="11">
        <v>2020</v>
      </c>
      <c r="I33" s="52">
        <v>159</v>
      </c>
      <c r="K33" s="1" t="s">
        <v>404</v>
      </c>
      <c r="L33" s="54">
        <v>65</v>
      </c>
      <c r="M33"/>
      <c r="N33" s="1" t="s">
        <v>372</v>
      </c>
      <c r="O33" s="18">
        <v>1514</v>
      </c>
      <c r="P33"/>
      <c r="Q33"/>
      <c r="R33"/>
    </row>
    <row r="34" spans="1:18" ht="25" customHeight="1">
      <c r="A34" s="30">
        <v>2017</v>
      </c>
      <c r="B34" s="59">
        <v>4</v>
      </c>
      <c r="C34" s="55">
        <v>170</v>
      </c>
      <c r="E34" s="39">
        <v>2017</v>
      </c>
      <c r="F34" s="62">
        <v>4</v>
      </c>
      <c r="G34"/>
      <c r="H34" s="12" t="s">
        <v>29</v>
      </c>
      <c r="I34" s="53">
        <v>358</v>
      </c>
      <c r="K34" s="1" t="s">
        <v>396</v>
      </c>
      <c r="L34" s="54">
        <v>5</v>
      </c>
      <c r="M34"/>
      <c r="N34" s="23" t="s">
        <v>29</v>
      </c>
      <c r="O34" s="41">
        <v>23051</v>
      </c>
      <c r="P34"/>
      <c r="Q34"/>
      <c r="R34"/>
    </row>
    <row r="35" spans="1:18" ht="25" customHeight="1">
      <c r="A35" s="30">
        <v>2018</v>
      </c>
      <c r="B35" s="59">
        <v>1</v>
      </c>
      <c r="C35" s="55">
        <v>60</v>
      </c>
      <c r="E35" s="39">
        <v>2018</v>
      </c>
      <c r="F35" s="62">
        <v>1</v>
      </c>
      <c r="G35"/>
      <c r="K35" s="1" t="s">
        <v>410</v>
      </c>
      <c r="L35" s="54">
        <v>1</v>
      </c>
      <c r="M35"/>
      <c r="N35"/>
      <c r="O35"/>
      <c r="P35"/>
      <c r="Q35"/>
      <c r="R35"/>
    </row>
    <row r="36" spans="1:18" ht="25" customHeight="1">
      <c r="A36" s="30">
        <v>2019</v>
      </c>
      <c r="B36" s="59">
        <v>5</v>
      </c>
      <c r="C36" s="55">
        <v>396</v>
      </c>
      <c r="E36" s="39">
        <v>2019</v>
      </c>
      <c r="F36" s="62">
        <v>5</v>
      </c>
      <c r="G36"/>
      <c r="K36" s="1" t="s">
        <v>390</v>
      </c>
      <c r="L36" s="54">
        <v>1</v>
      </c>
      <c r="M36"/>
      <c r="N36"/>
      <c r="O36"/>
      <c r="P36"/>
      <c r="Q36"/>
      <c r="R36"/>
    </row>
    <row r="37" spans="1:18" ht="25" customHeight="1">
      <c r="A37" s="30">
        <v>2020</v>
      </c>
      <c r="B37" s="59">
        <v>19</v>
      </c>
      <c r="C37" s="55">
        <v>944</v>
      </c>
      <c r="E37" s="39">
        <v>2020</v>
      </c>
      <c r="F37" s="62">
        <v>19</v>
      </c>
      <c r="G37"/>
      <c r="H37" s="6" t="s">
        <v>415</v>
      </c>
      <c r="I37" s="1" t="s">
        <v>380</v>
      </c>
      <c r="J37"/>
      <c r="K37" s="1" t="s">
        <v>398</v>
      </c>
      <c r="L37" s="54">
        <v>20</v>
      </c>
      <c r="M37"/>
      <c r="N37"/>
      <c r="O37"/>
      <c r="P37"/>
      <c r="Q37"/>
      <c r="R37"/>
    </row>
    <row r="38" spans="1:18" ht="25" customHeight="1">
      <c r="A38" s="30">
        <v>2021</v>
      </c>
      <c r="B38" s="59">
        <v>43</v>
      </c>
      <c r="C38" s="55">
        <v>3337</v>
      </c>
      <c r="E38" s="39">
        <v>2021</v>
      </c>
      <c r="F38" s="62">
        <v>43</v>
      </c>
      <c r="G38"/>
      <c r="H38" s="1" t="s">
        <v>71</v>
      </c>
      <c r="I38" s="54">
        <v>6</v>
      </c>
      <c r="J38"/>
      <c r="K38" s="1" t="s">
        <v>386</v>
      </c>
      <c r="L38" s="54">
        <v>4</v>
      </c>
      <c r="M38"/>
      <c r="N38"/>
      <c r="O38"/>
      <c r="P38"/>
      <c r="Q38"/>
      <c r="R38"/>
    </row>
    <row r="39" spans="1:18" ht="25" customHeight="1">
      <c r="A39" s="30">
        <v>2022</v>
      </c>
      <c r="B39" s="59">
        <v>9</v>
      </c>
      <c r="C39" s="55">
        <v>567</v>
      </c>
      <c r="E39" s="39">
        <v>2022</v>
      </c>
      <c r="F39" s="62">
        <v>9</v>
      </c>
      <c r="G39"/>
      <c r="H39" s="1" t="s">
        <v>73</v>
      </c>
      <c r="I39" s="54">
        <v>80</v>
      </c>
      <c r="J39"/>
      <c r="K39" s="1" t="s">
        <v>392</v>
      </c>
      <c r="L39" s="54">
        <v>21</v>
      </c>
      <c r="M39"/>
      <c r="P39"/>
      <c r="Q39"/>
      <c r="R39"/>
    </row>
    <row r="40" spans="1:18" ht="25" customHeight="1">
      <c r="A40" s="30">
        <v>2023</v>
      </c>
      <c r="B40" s="59">
        <v>25</v>
      </c>
      <c r="C40" s="55">
        <v>2379</v>
      </c>
      <c r="E40" s="39">
        <v>2023</v>
      </c>
      <c r="F40" s="62">
        <v>25</v>
      </c>
      <c r="G40"/>
      <c r="H40" s="1" t="s">
        <v>75</v>
      </c>
      <c r="I40" s="54">
        <v>2</v>
      </c>
      <c r="J40"/>
      <c r="K40" s="1" t="s">
        <v>406</v>
      </c>
      <c r="L40" s="54">
        <v>4</v>
      </c>
      <c r="M40"/>
      <c r="P40"/>
      <c r="Q40"/>
      <c r="R40"/>
    </row>
    <row r="41" spans="1:18" ht="25" customHeight="1">
      <c r="A41" s="30">
        <v>2024</v>
      </c>
      <c r="B41" s="59">
        <v>14</v>
      </c>
      <c r="C41" s="55">
        <v>730</v>
      </c>
      <c r="E41" s="39">
        <v>2024</v>
      </c>
      <c r="F41" s="62">
        <v>14</v>
      </c>
      <c r="G41"/>
      <c r="H41" s="1" t="s">
        <v>77</v>
      </c>
      <c r="I41" s="54">
        <v>8</v>
      </c>
      <c r="J41"/>
      <c r="K41" s="1" t="s">
        <v>388</v>
      </c>
      <c r="L41" s="54">
        <v>3</v>
      </c>
      <c r="M41"/>
      <c r="P41"/>
      <c r="Q41"/>
      <c r="R41"/>
    </row>
    <row r="42" spans="1:18" ht="25" customHeight="1">
      <c r="A42" s="30">
        <v>2025</v>
      </c>
      <c r="B42" s="59">
        <v>31</v>
      </c>
      <c r="C42" s="55">
        <v>2353</v>
      </c>
      <c r="E42" s="39">
        <v>2025</v>
      </c>
      <c r="F42" s="62">
        <v>31</v>
      </c>
      <c r="G42"/>
      <c r="H42" s="1" t="s">
        <v>79</v>
      </c>
      <c r="I42" s="54">
        <v>130</v>
      </c>
      <c r="J42"/>
      <c r="K42" s="1" t="s">
        <v>408</v>
      </c>
      <c r="L42" s="54">
        <v>1</v>
      </c>
      <c r="M42"/>
      <c r="P42"/>
      <c r="Q42"/>
      <c r="R42"/>
    </row>
    <row r="43" spans="1:18" ht="25" customHeight="1">
      <c r="A43" s="31">
        <v>2026</v>
      </c>
      <c r="B43" s="59">
        <v>18</v>
      </c>
      <c r="C43" s="55">
        <v>1144</v>
      </c>
      <c r="E43" s="39">
        <v>2026</v>
      </c>
      <c r="F43" s="62">
        <v>18</v>
      </c>
      <c r="G43"/>
      <c r="H43" s="1" t="s">
        <v>81</v>
      </c>
      <c r="I43" s="54">
        <v>132</v>
      </c>
      <c r="J43"/>
      <c r="K43" s="1" t="s">
        <v>402</v>
      </c>
      <c r="L43" s="54">
        <v>5</v>
      </c>
      <c r="M43"/>
      <c r="P43"/>
      <c r="Q43"/>
      <c r="R43"/>
    </row>
    <row r="44" spans="1:18" ht="25" customHeight="1" thickBot="1">
      <c r="A44" s="27" t="s">
        <v>29</v>
      </c>
      <c r="B44" s="60">
        <v>358</v>
      </c>
      <c r="C44" s="56">
        <v>23051</v>
      </c>
      <c r="E44" s="40" t="s">
        <v>29</v>
      </c>
      <c r="F44" s="63">
        <v>358</v>
      </c>
      <c r="G44"/>
      <c r="H44" s="1" t="s">
        <v>29</v>
      </c>
      <c r="I44" s="54">
        <v>358</v>
      </c>
      <c r="J44"/>
      <c r="K44" s="1" t="s">
        <v>400</v>
      </c>
      <c r="L44" s="54">
        <v>2</v>
      </c>
      <c r="P44"/>
      <c r="Q44"/>
      <c r="R44"/>
    </row>
    <row r="45" spans="1:18" ht="25" customHeight="1">
      <c r="A45"/>
      <c r="B45"/>
      <c r="C45"/>
      <c r="D45"/>
      <c r="G45"/>
      <c r="J45"/>
      <c r="K45" s="1" t="s">
        <v>412</v>
      </c>
      <c r="L45" s="54">
        <v>2</v>
      </c>
      <c r="P45"/>
      <c r="Q45"/>
      <c r="R45"/>
    </row>
    <row r="46" spans="1:18" ht="25" customHeight="1">
      <c r="A46"/>
      <c r="B46"/>
      <c r="C46"/>
      <c r="D46"/>
      <c r="G46"/>
      <c r="J46"/>
      <c r="K46" s="1" t="s">
        <v>394</v>
      </c>
      <c r="L46" s="54">
        <v>22</v>
      </c>
      <c r="P46"/>
      <c r="Q46"/>
      <c r="R46"/>
    </row>
    <row r="47" spans="1:18" ht="25" customHeight="1">
      <c r="A47"/>
      <c r="B47"/>
      <c r="C47"/>
      <c r="D47"/>
      <c r="G47"/>
      <c r="J47"/>
      <c r="K47" s="1" t="s">
        <v>29</v>
      </c>
      <c r="L47" s="54">
        <v>358</v>
      </c>
      <c r="P47"/>
      <c r="Q47"/>
      <c r="R47"/>
    </row>
    <row r="48" spans="1:18" ht="25" customHeight="1">
      <c r="A48"/>
      <c r="B48"/>
      <c r="C48"/>
      <c r="D48"/>
      <c r="J48"/>
      <c r="P48"/>
      <c r="Q48"/>
      <c r="R48"/>
    </row>
    <row r="49" spans="1:18" ht="25" customHeight="1">
      <c r="A49"/>
      <c r="B49"/>
      <c r="C49"/>
      <c r="D49"/>
      <c r="J49"/>
      <c r="P49"/>
      <c r="Q49"/>
      <c r="R49"/>
    </row>
    <row r="50" spans="1:18" ht="25" customHeight="1">
      <c r="A50"/>
      <c r="B50"/>
      <c r="C50"/>
      <c r="D50"/>
      <c r="J50"/>
      <c r="P50"/>
      <c r="Q50"/>
      <c r="R50"/>
    </row>
    <row r="51" spans="1:18" ht="25" customHeight="1">
      <c r="A51"/>
      <c r="B51"/>
      <c r="C51"/>
      <c r="D51"/>
      <c r="J51"/>
      <c r="P51"/>
      <c r="Q51"/>
      <c r="R51"/>
    </row>
    <row r="52" spans="1:18" ht="25" customHeight="1">
      <c r="A52"/>
      <c r="B52"/>
      <c r="C52"/>
      <c r="D52"/>
      <c r="J52"/>
      <c r="P52"/>
      <c r="Q52"/>
      <c r="R52"/>
    </row>
    <row r="53" spans="1:18" ht="25" customHeight="1">
      <c r="A53"/>
      <c r="B53"/>
      <c r="C53"/>
      <c r="D53"/>
      <c r="J53"/>
    </row>
    <row r="54" spans="1:18" ht="25" customHeight="1">
      <c r="A54"/>
      <c r="B54"/>
      <c r="C54"/>
      <c r="D54"/>
      <c r="J54"/>
    </row>
    <row r="55" spans="1:18" ht="25" customHeight="1">
      <c r="A55"/>
      <c r="B55"/>
      <c r="C55"/>
      <c r="D55"/>
    </row>
    <row r="56" spans="1:18" ht="25" customHeight="1">
      <c r="A56"/>
      <c r="B56"/>
      <c r="C56"/>
      <c r="D56"/>
    </row>
    <row r="57" spans="1:18" ht="25" customHeight="1">
      <c r="A57"/>
      <c r="B57"/>
      <c r="C57"/>
      <c r="D57"/>
    </row>
    <row r="58" spans="1:18" ht="25" customHeight="1">
      <c r="A58"/>
      <c r="B58"/>
      <c r="C58"/>
      <c r="D58"/>
    </row>
    <row r="59" spans="1:18" ht="25" customHeight="1">
      <c r="A59"/>
      <c r="B59"/>
      <c r="C59"/>
      <c r="D59"/>
    </row>
    <row r="60" spans="1:18" ht="25" customHeight="1">
      <c r="A60"/>
      <c r="B60"/>
      <c r="C60"/>
      <c r="D60"/>
    </row>
    <row r="61" spans="1:18" ht="25" customHeight="1">
      <c r="A61"/>
      <c r="B61"/>
      <c r="C61"/>
      <c r="D61"/>
    </row>
    <row r="62" spans="1:18" ht="25" customHeight="1">
      <c r="A62"/>
      <c r="B62"/>
      <c r="C62"/>
      <c r="D62"/>
    </row>
    <row r="63" spans="1:18" ht="25" customHeight="1">
      <c r="A63"/>
      <c r="B63"/>
      <c r="C63"/>
      <c r="D63"/>
    </row>
    <row r="64" spans="1:18" ht="25" customHeight="1">
      <c r="A64"/>
      <c r="B64"/>
      <c r="C64"/>
      <c r="D64"/>
    </row>
    <row r="65" spans="1:4" ht="25" customHeight="1">
      <c r="A65"/>
      <c r="B65"/>
      <c r="C65"/>
      <c r="D65"/>
    </row>
    <row r="66" spans="1:4" ht="25" customHeight="1">
      <c r="A66"/>
      <c r="B66"/>
      <c r="C66"/>
      <c r="D66"/>
    </row>
    <row r="67" spans="1:4" ht="25" customHeight="1">
      <c r="A67"/>
      <c r="B67"/>
      <c r="C67"/>
      <c r="D67"/>
    </row>
    <row r="68" spans="1:4" ht="25" customHeight="1">
      <c r="A68"/>
      <c r="B68"/>
      <c r="C68"/>
      <c r="D68"/>
    </row>
    <row r="69" spans="1:4" ht="25" customHeight="1">
      <c r="A69"/>
      <c r="B69"/>
      <c r="C69"/>
      <c r="D69"/>
    </row>
    <row r="70" spans="1:4" ht="25" customHeight="1">
      <c r="A70"/>
      <c r="B70"/>
      <c r="C70"/>
      <c r="D70"/>
    </row>
    <row r="71" spans="1:4" ht="25" customHeight="1">
      <c r="A71"/>
      <c r="B71"/>
      <c r="C71"/>
      <c r="D71"/>
    </row>
    <row r="72" spans="1:4" ht="25" customHeight="1">
      <c r="A72"/>
      <c r="B72"/>
      <c r="C72"/>
      <c r="D72"/>
    </row>
    <row r="73" spans="1:4" ht="25" customHeight="1">
      <c r="A73"/>
      <c r="B73"/>
      <c r="C73"/>
      <c r="D73"/>
    </row>
    <row r="74" spans="1:4" ht="25" customHeight="1">
      <c r="A74"/>
      <c r="B74"/>
      <c r="C74"/>
      <c r="D74"/>
    </row>
    <row r="75" spans="1:4" ht="25" customHeight="1">
      <c r="A75"/>
      <c r="B75"/>
      <c r="C75"/>
      <c r="D75"/>
    </row>
    <row r="76" spans="1:4" ht="25" customHeight="1">
      <c r="A76"/>
      <c r="B76"/>
      <c r="C76"/>
      <c r="D76"/>
    </row>
    <row r="77" spans="1:4" ht="25" customHeight="1">
      <c r="A77"/>
      <c r="B77"/>
      <c r="C77"/>
      <c r="D77"/>
    </row>
    <row r="78" spans="1:4" ht="25" customHeight="1">
      <c r="A78"/>
      <c r="B78"/>
      <c r="C78"/>
      <c r="D78"/>
    </row>
    <row r="79" spans="1:4" ht="25" customHeight="1">
      <c r="A79"/>
      <c r="B79"/>
      <c r="C79"/>
      <c r="D79"/>
    </row>
    <row r="80" spans="1:4" ht="25" customHeight="1">
      <c r="A80"/>
      <c r="B80"/>
      <c r="C80"/>
      <c r="D80"/>
    </row>
    <row r="81" spans="1:4" ht="25" customHeight="1">
      <c r="A81"/>
      <c r="B81"/>
      <c r="C81"/>
      <c r="D81"/>
    </row>
    <row r="82" spans="1:4" ht="25" customHeight="1">
      <c r="A82"/>
      <c r="B82"/>
      <c r="C82"/>
      <c r="D82"/>
    </row>
    <row r="83" spans="1:4" ht="25" customHeight="1">
      <c r="A83"/>
      <c r="B83"/>
      <c r="C83"/>
      <c r="D83"/>
    </row>
    <row r="84" spans="1:4" ht="25" customHeight="1">
      <c r="A84"/>
      <c r="B84"/>
      <c r="C84"/>
      <c r="D84"/>
    </row>
    <row r="85" spans="1:4" ht="25" customHeight="1">
      <c r="A85"/>
      <c r="B85"/>
      <c r="C85"/>
      <c r="D85"/>
    </row>
    <row r="86" spans="1:4" ht="25" customHeight="1">
      <c r="A86"/>
      <c r="B86"/>
      <c r="C86"/>
      <c r="D86"/>
    </row>
    <row r="87" spans="1:4" ht="25" customHeight="1">
      <c r="A87"/>
      <c r="B87"/>
      <c r="C87"/>
      <c r="D87"/>
    </row>
    <row r="88" spans="1:4" ht="25" customHeight="1">
      <c r="A88"/>
      <c r="B88"/>
      <c r="C88"/>
      <c r="D88"/>
    </row>
    <row r="89" spans="1:4" ht="25" customHeight="1">
      <c r="A89"/>
      <c r="B89"/>
      <c r="C89"/>
      <c r="D89"/>
    </row>
    <row r="90" spans="1:4" ht="25" customHeight="1">
      <c r="A90"/>
      <c r="B90"/>
      <c r="C90"/>
      <c r="D90"/>
    </row>
    <row r="91" spans="1:4" ht="25" customHeight="1">
      <c r="A91"/>
      <c r="B91"/>
      <c r="C91"/>
      <c r="D91"/>
    </row>
    <row r="92" spans="1:4" ht="25" customHeight="1">
      <c r="A92"/>
      <c r="B92"/>
      <c r="C92"/>
      <c r="D92"/>
    </row>
    <row r="93" spans="1:4" ht="25" customHeight="1">
      <c r="A93"/>
      <c r="B93"/>
      <c r="C93"/>
      <c r="D93"/>
    </row>
    <row r="94" spans="1:4" ht="25" customHeight="1">
      <c r="A94"/>
      <c r="B94"/>
      <c r="C94"/>
      <c r="D94"/>
    </row>
    <row r="95" spans="1:4" ht="25" customHeight="1">
      <c r="A95"/>
      <c r="B95"/>
      <c r="C95"/>
      <c r="D95"/>
    </row>
    <row r="96" spans="1:4" ht="25" customHeight="1">
      <c r="A96"/>
      <c r="B96"/>
      <c r="C96"/>
      <c r="D96"/>
    </row>
    <row r="97" spans="1:4" ht="25" customHeight="1">
      <c r="A97"/>
      <c r="B97"/>
      <c r="C97"/>
      <c r="D97"/>
    </row>
    <row r="98" spans="1:4" ht="25" customHeight="1">
      <c r="A98"/>
      <c r="B98"/>
      <c r="C98"/>
      <c r="D98"/>
    </row>
    <row r="99" spans="1:4" ht="25" customHeight="1">
      <c r="A99"/>
      <c r="B99"/>
      <c r="C99"/>
      <c r="D99"/>
    </row>
    <row r="100" spans="1:4" ht="25" customHeight="1">
      <c r="A100"/>
      <c r="B100"/>
      <c r="C100"/>
      <c r="D100"/>
    </row>
    <row r="101" spans="1:4" ht="25" customHeight="1">
      <c r="A101"/>
      <c r="B101"/>
      <c r="C101"/>
      <c r="D101"/>
    </row>
    <row r="102" spans="1:4" ht="25" customHeight="1">
      <c r="A102"/>
      <c r="B102"/>
      <c r="C102"/>
      <c r="D102"/>
    </row>
    <row r="103" spans="1:4" ht="25" customHeight="1">
      <c r="A103"/>
      <c r="B103"/>
      <c r="C103"/>
      <c r="D103"/>
    </row>
    <row r="104" spans="1:4" ht="25" customHeight="1">
      <c r="A104"/>
      <c r="B104"/>
      <c r="C104"/>
      <c r="D104"/>
    </row>
    <row r="105" spans="1:4" ht="25" customHeight="1">
      <c r="A105"/>
      <c r="B105"/>
      <c r="C105"/>
      <c r="D105"/>
    </row>
    <row r="106" spans="1:4" ht="25" customHeight="1">
      <c r="A106"/>
      <c r="B106"/>
      <c r="C106"/>
      <c r="D106"/>
    </row>
    <row r="107" spans="1:4" ht="25" customHeight="1">
      <c r="A107"/>
      <c r="B107"/>
      <c r="C107"/>
      <c r="D107"/>
    </row>
    <row r="108" spans="1:4" ht="25" customHeight="1">
      <c r="A108"/>
      <c r="B108"/>
      <c r="C108"/>
      <c r="D108"/>
    </row>
    <row r="109" spans="1:4" ht="25" customHeight="1">
      <c r="A109"/>
      <c r="B109"/>
      <c r="C109"/>
      <c r="D109"/>
    </row>
    <row r="110" spans="1:4" ht="25" customHeight="1">
      <c r="A110"/>
      <c r="B110"/>
      <c r="C110"/>
      <c r="D110"/>
    </row>
    <row r="111" spans="1:4" ht="25" customHeight="1">
      <c r="A111"/>
      <c r="B111"/>
      <c r="C111"/>
      <c r="D111"/>
    </row>
    <row r="112" spans="1:4" ht="25" customHeight="1">
      <c r="A112"/>
      <c r="B112"/>
      <c r="C112"/>
      <c r="D112"/>
    </row>
    <row r="113" spans="1:4" ht="25" customHeight="1">
      <c r="A113"/>
      <c r="B113"/>
      <c r="C113"/>
      <c r="D113"/>
    </row>
    <row r="114" spans="1:4" ht="25" customHeight="1">
      <c r="A114"/>
      <c r="B114"/>
      <c r="C114"/>
      <c r="D114"/>
    </row>
    <row r="115" spans="1:4" ht="25" customHeight="1">
      <c r="A115"/>
      <c r="B115"/>
      <c r="C115"/>
      <c r="D115"/>
    </row>
    <row r="116" spans="1:4" ht="25" customHeight="1">
      <c r="A116"/>
      <c r="B116"/>
      <c r="C116"/>
      <c r="D116"/>
    </row>
    <row r="117" spans="1:4" ht="25" customHeight="1">
      <c r="A117"/>
      <c r="B117"/>
      <c r="C117"/>
      <c r="D117"/>
    </row>
    <row r="118" spans="1:4" ht="25" customHeight="1">
      <c r="A118"/>
      <c r="B118"/>
      <c r="C118"/>
      <c r="D118"/>
    </row>
    <row r="119" spans="1:4" ht="25" customHeight="1">
      <c r="A119"/>
      <c r="B119"/>
      <c r="C119"/>
      <c r="D119"/>
    </row>
    <row r="120" spans="1:4" ht="25" customHeight="1">
      <c r="A120"/>
      <c r="B120"/>
      <c r="C120"/>
      <c r="D120"/>
    </row>
    <row r="121" spans="1:4" ht="25" customHeight="1">
      <c r="A121"/>
      <c r="B121"/>
      <c r="C121"/>
      <c r="D121"/>
    </row>
    <row r="122" spans="1:4" ht="25" customHeight="1">
      <c r="A122"/>
      <c r="B122"/>
      <c r="C122"/>
      <c r="D122"/>
    </row>
    <row r="123" spans="1:4" ht="25" customHeight="1">
      <c r="A123"/>
      <c r="B123"/>
      <c r="C123"/>
      <c r="D123"/>
    </row>
    <row r="124" spans="1:4" ht="25" customHeight="1">
      <c r="A124"/>
      <c r="B124"/>
      <c r="C124"/>
      <c r="D124"/>
    </row>
    <row r="125" spans="1:4" ht="25" customHeight="1">
      <c r="A125"/>
      <c r="B125"/>
      <c r="C125"/>
      <c r="D125"/>
    </row>
    <row r="126" spans="1:4" ht="25" customHeight="1">
      <c r="A126"/>
      <c r="B126"/>
      <c r="C126"/>
      <c r="D126"/>
    </row>
    <row r="127" spans="1:4" ht="25" customHeight="1">
      <c r="A127"/>
      <c r="B127"/>
      <c r="C127"/>
      <c r="D127"/>
    </row>
    <row r="128" spans="1:4" ht="25" customHeight="1">
      <c r="A128"/>
      <c r="B128"/>
      <c r="C128"/>
      <c r="D128"/>
    </row>
    <row r="129" spans="1:4" ht="25" customHeight="1">
      <c r="A129"/>
      <c r="B129"/>
      <c r="C129"/>
      <c r="D129"/>
    </row>
    <row r="130" spans="1:4" ht="25" customHeight="1">
      <c r="A130"/>
      <c r="B130"/>
      <c r="C130"/>
      <c r="D130"/>
    </row>
    <row r="131" spans="1:4" ht="25" customHeight="1">
      <c r="A131"/>
      <c r="B131"/>
      <c r="C131"/>
      <c r="D131"/>
    </row>
    <row r="132" spans="1:4" ht="25" customHeight="1">
      <c r="A132"/>
      <c r="B132"/>
      <c r="C132"/>
      <c r="D132"/>
    </row>
    <row r="133" spans="1:4" ht="25" customHeight="1">
      <c r="A133"/>
      <c r="B133"/>
      <c r="C133"/>
      <c r="D133"/>
    </row>
    <row r="134" spans="1:4" ht="25" customHeight="1">
      <c r="A134"/>
      <c r="B134"/>
      <c r="C134"/>
      <c r="D134"/>
    </row>
    <row r="135" spans="1:4" ht="25" customHeight="1">
      <c r="A135"/>
      <c r="B135"/>
      <c r="C135"/>
      <c r="D135"/>
    </row>
    <row r="136" spans="1:4" ht="25" customHeight="1">
      <c r="A136"/>
      <c r="B136"/>
      <c r="C136"/>
      <c r="D136"/>
    </row>
    <row r="137" spans="1:4" ht="25" customHeight="1">
      <c r="A137"/>
      <c r="B137"/>
      <c r="C137"/>
      <c r="D137"/>
    </row>
    <row r="138" spans="1:4" ht="25" customHeight="1">
      <c r="A138"/>
      <c r="B138"/>
      <c r="C138"/>
      <c r="D138"/>
    </row>
    <row r="139" spans="1:4" ht="25" customHeight="1">
      <c r="A139"/>
      <c r="B139"/>
      <c r="C139"/>
      <c r="D139"/>
    </row>
    <row r="140" spans="1:4" ht="25" customHeight="1">
      <c r="A140"/>
      <c r="B140"/>
      <c r="C140"/>
      <c r="D140"/>
    </row>
    <row r="141" spans="1:4" ht="25" customHeight="1">
      <c r="A141"/>
      <c r="B141"/>
      <c r="C141"/>
      <c r="D141"/>
    </row>
    <row r="142" spans="1:4" ht="25" customHeight="1">
      <c r="A142"/>
      <c r="B142"/>
      <c r="C142"/>
      <c r="D142"/>
    </row>
    <row r="143" spans="1:4" ht="25" customHeight="1">
      <c r="A143"/>
      <c r="B143"/>
      <c r="C143"/>
      <c r="D143"/>
    </row>
    <row r="144" spans="1:4" ht="25" customHeight="1">
      <c r="A144"/>
      <c r="B144"/>
      <c r="C144"/>
      <c r="D144"/>
    </row>
    <row r="145" spans="1:4" ht="25" customHeight="1">
      <c r="A145"/>
      <c r="B145"/>
      <c r="C145"/>
      <c r="D145"/>
    </row>
    <row r="146" spans="1:4" ht="25" customHeight="1">
      <c r="A146"/>
      <c r="B146"/>
      <c r="C146"/>
      <c r="D146"/>
    </row>
    <row r="147" spans="1:4" ht="25" customHeight="1">
      <c r="A147"/>
      <c r="B147"/>
      <c r="C147"/>
      <c r="D147"/>
    </row>
    <row r="148" spans="1:4" ht="25" customHeight="1">
      <c r="A148"/>
      <c r="B148"/>
      <c r="C148"/>
      <c r="D148"/>
    </row>
    <row r="149" spans="1:4" ht="25" customHeight="1">
      <c r="A149"/>
      <c r="B149"/>
      <c r="C149"/>
      <c r="D149"/>
    </row>
    <row r="150" spans="1:4" ht="25" customHeight="1">
      <c r="A150"/>
      <c r="B150"/>
      <c r="C150"/>
      <c r="D150"/>
    </row>
    <row r="151" spans="1:4" ht="25" customHeight="1">
      <c r="A151"/>
      <c r="B151"/>
      <c r="C151"/>
      <c r="D151"/>
    </row>
    <row r="152" spans="1:4" ht="25" customHeight="1">
      <c r="A152"/>
      <c r="B152"/>
      <c r="C152"/>
      <c r="D152"/>
    </row>
    <row r="153" spans="1:4" ht="25" customHeight="1">
      <c r="A153"/>
      <c r="B153"/>
      <c r="C153"/>
      <c r="D153"/>
    </row>
    <row r="154" spans="1:4" ht="25" customHeight="1">
      <c r="A154"/>
      <c r="B154"/>
      <c r="C154"/>
      <c r="D154"/>
    </row>
    <row r="155" spans="1:4" ht="25" customHeight="1">
      <c r="A155"/>
      <c r="B155"/>
      <c r="C155"/>
      <c r="D155"/>
    </row>
    <row r="156" spans="1:4" ht="25" customHeight="1">
      <c r="A156"/>
      <c r="B156"/>
      <c r="C156"/>
      <c r="D156"/>
    </row>
    <row r="157" spans="1:4" ht="25" customHeight="1">
      <c r="A157"/>
      <c r="B157"/>
      <c r="C157"/>
      <c r="D157"/>
    </row>
    <row r="158" spans="1:4" ht="25" customHeight="1">
      <c r="A158"/>
      <c r="B158"/>
      <c r="C158"/>
      <c r="D158"/>
    </row>
    <row r="159" spans="1:4" ht="25" customHeight="1">
      <c r="A159"/>
      <c r="B159"/>
      <c r="C159"/>
      <c r="D159"/>
    </row>
    <row r="160" spans="1:4" ht="25" customHeight="1">
      <c r="A160"/>
      <c r="B160"/>
      <c r="C160"/>
      <c r="D160"/>
    </row>
    <row r="161" spans="1:4" ht="25" customHeight="1">
      <c r="A161"/>
      <c r="B161"/>
      <c r="C161"/>
      <c r="D161"/>
    </row>
    <row r="162" spans="1:4" ht="25" customHeight="1">
      <c r="A162"/>
      <c r="B162"/>
      <c r="C162"/>
      <c r="D162"/>
    </row>
    <row r="163" spans="1:4" ht="25" customHeight="1">
      <c r="A163"/>
      <c r="B163"/>
      <c r="C163"/>
      <c r="D163"/>
    </row>
    <row r="164" spans="1:4" ht="25" customHeight="1">
      <c r="A164"/>
      <c r="B164"/>
      <c r="C164"/>
      <c r="D164"/>
    </row>
    <row r="165" spans="1:4" ht="25" customHeight="1">
      <c r="A165"/>
      <c r="B165"/>
      <c r="C165"/>
      <c r="D165"/>
    </row>
    <row r="166" spans="1:4" ht="25" customHeight="1">
      <c r="A166"/>
      <c r="B166"/>
      <c r="C166"/>
      <c r="D166"/>
    </row>
    <row r="167" spans="1:4" ht="25" customHeight="1">
      <c r="A167"/>
      <c r="B167"/>
      <c r="C167"/>
      <c r="D167"/>
    </row>
    <row r="168" spans="1:4" ht="25" customHeight="1">
      <c r="A168"/>
      <c r="B168"/>
      <c r="C168"/>
      <c r="D168"/>
    </row>
    <row r="169" spans="1:4" ht="25" customHeight="1">
      <c r="A169"/>
      <c r="B169"/>
      <c r="C169"/>
      <c r="D169"/>
    </row>
    <row r="170" spans="1:4" ht="25" customHeight="1">
      <c r="A170"/>
      <c r="B170"/>
      <c r="C170"/>
      <c r="D170"/>
    </row>
  </sheetData>
  <phoneticPr fontId="2" type="noConversion"/>
  <pageMargins left="0.7" right="0.7" top="0.75" bottom="0.75" header="0.3" footer="0.3"/>
  <pageSetup paperSize="11" scale="3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DC48-CE34-C44C-8EC9-FDA37C4A6BC6}">
  <dimension ref="A1"/>
  <sheetViews>
    <sheetView zoomScaleNormal="100" zoomScaleSheetLayoutView="65" workbookViewId="0"/>
  </sheetViews>
  <sheetFormatPr baseColWidth="10" defaultRowHeight="25" customHeight="1"/>
  <sheetData/>
  <phoneticPr fontId="2" type="noConversion"/>
  <pageMargins left="0.2" right="0.2" top="0.5" bottom="0.5" header="0" footer="0"/>
  <pageSetup paperSize="11" scale="58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mulu</vt:lpstr>
      <vt:lpstr>Pivot</vt:lpstr>
      <vt:lpstr>Chart</vt:lpstr>
      <vt:lpstr>Chart!Print_Area</vt:lpstr>
      <vt:lpstr>mulu!Print_Area</vt:lpstr>
      <vt:lpstr>mulu!Print_Titles</vt:lpstr>
    </vt:vector>
  </TitlesOfParts>
  <Manager>Jason Zhu</Manager>
  <Company>Dockerian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Poetry Date Chart</dc:title>
  <dc:subject>Poetry</dc:subject>
  <dc:creator>Jason Zhu</dc:creator>
  <cp:keywords>poetry,舟山,诗词,statistics,shiji,chart</cp:keywords>
  <dc:description>Poetry index and chart｜舟山诗词数据统计表</dc:description>
  <cp:lastModifiedBy>Jason Zhu</cp:lastModifiedBy>
  <dcterms:created xsi:type="dcterms:W3CDTF">2025-11-17T20:57:33Z</dcterms:created>
  <dcterms:modified xsi:type="dcterms:W3CDTF">2026-09-08T08:00:12Z</dcterms:modified>
  <cp:category>Poetry</cp:category>
</cp:coreProperties>
</file>